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david.holmes\Desktop\LMN\LMN Pre-Onboarding\Packet of Stuff\"/>
    </mc:Choice>
  </mc:AlternateContent>
  <xr:revisionPtr revIDLastSave="0" documentId="8_{192C7448-7AB2-493C-AB44-63AE6DCB8D2F}" xr6:coauthVersionLast="36" xr6:coauthVersionMax="36" xr10:uidLastSave="{00000000-0000-0000-0000-000000000000}"/>
  <bookViews>
    <workbookView xWindow="0" yWindow="705" windowWidth="20400" windowHeight="8130" xr2:uid="{00000000-000D-0000-FFFF-FFFF00000000}"/>
  </bookViews>
  <sheets>
    <sheet name="Business Forecast Description" sheetId="11" r:id="rId1"/>
    <sheet name="Benchmark Examples" sheetId="35" r:id="rId2"/>
    <sheet name="Step 1 - Sales Planning" sheetId="2" r:id="rId3"/>
    <sheet name="Step 2 - COGS Planning" sheetId="3" r:id="rId4"/>
    <sheet name="Step 3 - Gross Profit Analysis" sheetId="5" r:id="rId5"/>
    <sheet name="Step 4 - Fixed Expense Planning" sheetId="4" r:id="rId6"/>
    <sheet name="Step 5 - EBITDA Profit Analysis" sheetId="6" r:id="rId7"/>
    <sheet name="Step 6 - Other Inc&amp;Exp Planning" sheetId="7" r:id="rId8"/>
    <sheet name="Step 7 - Net Profit Analysis" sheetId="8" r:id="rId9"/>
    <sheet name="Step 8 - P&amp;L Forecast pre DS" sheetId="1" r:id="rId10"/>
    <sheet name="Step 9 - Debt Service Outflows" sheetId="25" r:id="rId11"/>
    <sheet name="Step 10 - P&amp;L Forecast with DS" sheetId="24" r:id="rId12"/>
    <sheet name="Contribution Margin &amp; Ratio" sheetId="37" r:id="rId13"/>
    <sheet name="Break Even Point Analysis" sheetId="36" r:id="rId14"/>
    <sheet name="Step 11 -Revenue &amp; Hours Pacing" sheetId="26" r:id="rId15"/>
    <sheet name="Step 12 - Cash Flow Forecast" sheetId="27" r:id="rId16"/>
    <sheet name="MARKETING DESCRIPTION" sheetId="33" state="hidden" r:id="rId17"/>
    <sheet name="Step 1 - Marketing Promo" sheetId="32" state="hidden" r:id="rId18"/>
    <sheet name="Step 2 - Marketing Tactic" sheetId="31" state="hidden" r:id="rId19"/>
    <sheet name="Step 3 - Your Marketing Plan" sheetId="30" state="hidden" r:id="rId20"/>
    <sheet name="PLANNING STEPS" sheetId="34" state="hidden" r:id="rId21"/>
    <sheet name="Step 13 - Your Org Chart" sheetId="28" r:id="rId22"/>
    <sheet name="Step 14 - Prod Labor Budget" sheetId="29" r:id="rId23"/>
  </sheets>
  <definedNames>
    <definedName name="_xlnm.Print_Area" localSheetId="0">'Business Forecast Description'!$B$2:$H$136</definedName>
    <definedName name="_xlnm.Print_Area" localSheetId="2">'Step 1 - Sales Planning'!$A$1:$R$50</definedName>
    <definedName name="_xlnm.Print_Area" localSheetId="5">'Step 4 - Fixed Expense Planning'!$A$6:$R$43</definedName>
    <definedName name="_xlnm.Print_Area" localSheetId="9">'Step 8 - P&amp;L Forecast pre DS'!$A$1:$L$123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 i="26" l="1"/>
  <c r="T70" i="29"/>
  <c r="J2" i="26" l="1"/>
  <c r="L38" i="1" l="1"/>
  <c r="E21" i="29" l="1"/>
  <c r="F21" i="29" s="1"/>
  <c r="I21" i="29"/>
  <c r="K21" i="29"/>
  <c r="M21" i="29"/>
  <c r="E22" i="29"/>
  <c r="F22" i="29" s="1"/>
  <c r="I22" i="29"/>
  <c r="K22" i="29"/>
  <c r="M22" i="29"/>
  <c r="E23" i="29"/>
  <c r="F23" i="29" s="1"/>
  <c r="G23" i="29" s="1"/>
  <c r="N23" i="29" s="1"/>
  <c r="Q23" i="29" s="1"/>
  <c r="P23" i="29" s="1"/>
  <c r="I23" i="29"/>
  <c r="K23" i="29"/>
  <c r="M23" i="29"/>
  <c r="E31" i="29"/>
  <c r="F31" i="29" s="1"/>
  <c r="I31" i="29"/>
  <c r="K31" i="29"/>
  <c r="M31" i="29"/>
  <c r="E32" i="29"/>
  <c r="F32" i="29" s="1"/>
  <c r="I32" i="29"/>
  <c r="K32" i="29"/>
  <c r="M32" i="29"/>
  <c r="E33" i="29"/>
  <c r="F33" i="29" s="1"/>
  <c r="G33" i="29" s="1"/>
  <c r="I33" i="29"/>
  <c r="K33" i="29"/>
  <c r="M33" i="29"/>
  <c r="E35" i="29"/>
  <c r="F35" i="29" s="1"/>
  <c r="I35" i="29"/>
  <c r="K35" i="29"/>
  <c r="M35" i="29"/>
  <c r="E36" i="29"/>
  <c r="F36" i="29" s="1"/>
  <c r="I36" i="29"/>
  <c r="K36" i="29"/>
  <c r="M36" i="29"/>
  <c r="E37" i="29"/>
  <c r="F37" i="29" s="1"/>
  <c r="G37" i="29" s="1"/>
  <c r="I37" i="29"/>
  <c r="K37" i="29"/>
  <c r="M37" i="29"/>
  <c r="E49" i="29"/>
  <c r="F49" i="29" s="1"/>
  <c r="I49" i="29"/>
  <c r="K49" i="29"/>
  <c r="M49" i="29"/>
  <c r="E50" i="29"/>
  <c r="F50" i="29" s="1"/>
  <c r="I50" i="29"/>
  <c r="K50" i="29"/>
  <c r="M50" i="29"/>
  <c r="E51" i="29"/>
  <c r="F51" i="29" s="1"/>
  <c r="G51" i="29" s="1"/>
  <c r="I51" i="29"/>
  <c r="K51" i="29"/>
  <c r="M51" i="29"/>
  <c r="E52" i="29"/>
  <c r="F52" i="29" s="1"/>
  <c r="I52" i="29"/>
  <c r="K52" i="29"/>
  <c r="M52" i="29"/>
  <c r="E53" i="29"/>
  <c r="F53" i="29" s="1"/>
  <c r="I53" i="29"/>
  <c r="K53" i="29"/>
  <c r="M53" i="29"/>
  <c r="E54" i="29"/>
  <c r="F54" i="29" s="1"/>
  <c r="I54" i="29"/>
  <c r="K54" i="29"/>
  <c r="M54" i="29"/>
  <c r="E55" i="29"/>
  <c r="F55" i="29" s="1"/>
  <c r="G55" i="29" s="1"/>
  <c r="I55" i="29"/>
  <c r="K55" i="29"/>
  <c r="M55" i="29"/>
  <c r="E56" i="29"/>
  <c r="F56" i="29" s="1"/>
  <c r="I56" i="29"/>
  <c r="K56" i="29"/>
  <c r="M56" i="29"/>
  <c r="E57" i="29"/>
  <c r="F57" i="29" s="1"/>
  <c r="I57" i="29"/>
  <c r="K57" i="29"/>
  <c r="M57" i="29"/>
  <c r="E58" i="29"/>
  <c r="F58" i="29" s="1"/>
  <c r="U58" i="29" s="1"/>
  <c r="I58" i="29"/>
  <c r="K58" i="29"/>
  <c r="M58" i="29"/>
  <c r="E59" i="29"/>
  <c r="F59" i="29" s="1"/>
  <c r="G59" i="29" s="1"/>
  <c r="I59" i="29"/>
  <c r="K59" i="29"/>
  <c r="M59" i="29"/>
  <c r="E60" i="29"/>
  <c r="F60" i="29" s="1"/>
  <c r="I60" i="29"/>
  <c r="K60" i="29"/>
  <c r="M60" i="29"/>
  <c r="E61" i="29"/>
  <c r="F61" i="29" s="1"/>
  <c r="G61" i="29" s="1"/>
  <c r="I61" i="29"/>
  <c r="K61" i="29"/>
  <c r="M61" i="29"/>
  <c r="F1" i="28"/>
  <c r="H17" i="36"/>
  <c r="J12" i="36"/>
  <c r="D12" i="36" s="1"/>
  <c r="H4" i="36"/>
  <c r="B4" i="36"/>
  <c r="B1" i="36"/>
  <c r="J13" i="37"/>
  <c r="D13" i="37" s="1"/>
  <c r="H4" i="37"/>
  <c r="B4" i="37"/>
  <c r="B1" i="37"/>
  <c r="N61" i="29" l="1"/>
  <c r="Q61" i="29" s="1"/>
  <c r="P61" i="29" s="1"/>
  <c r="N33" i="29"/>
  <c r="Q33" i="29" s="1"/>
  <c r="P33" i="29" s="1"/>
  <c r="U22" i="29"/>
  <c r="V22" i="29" s="1"/>
  <c r="R22" i="29"/>
  <c r="S22" i="29" s="1"/>
  <c r="G22" i="29"/>
  <c r="N22" i="29" s="1"/>
  <c r="Q22" i="29" s="1"/>
  <c r="P22" i="29" s="1"/>
  <c r="R21" i="29"/>
  <c r="S21" i="29" s="1"/>
  <c r="U21" i="29"/>
  <c r="V21" i="29" s="1"/>
  <c r="G21" i="29"/>
  <c r="N21" i="29" s="1"/>
  <c r="Q21" i="29" s="1"/>
  <c r="P21" i="29" s="1"/>
  <c r="U23" i="29"/>
  <c r="V23" i="29" s="1"/>
  <c r="N51" i="29"/>
  <c r="Q51" i="29" s="1"/>
  <c r="P51" i="29" s="1"/>
  <c r="N37" i="29"/>
  <c r="Q37" i="29" s="1"/>
  <c r="P37" i="29" s="1"/>
  <c r="U32" i="29"/>
  <c r="V32" i="29" s="1"/>
  <c r="G32" i="29"/>
  <c r="N32" i="29" s="1"/>
  <c r="Q32" i="29" s="1"/>
  <c r="P32" i="29" s="1"/>
  <c r="U31" i="29"/>
  <c r="V31" i="29" s="1"/>
  <c r="G31" i="29"/>
  <c r="N31" i="29" s="1"/>
  <c r="Q31" i="29" s="1"/>
  <c r="P31" i="29" s="1"/>
  <c r="N59" i="29"/>
  <c r="Q59" i="29" s="1"/>
  <c r="P59" i="29" s="1"/>
  <c r="N55" i="29"/>
  <c r="Q55" i="29" s="1"/>
  <c r="P55" i="29" s="1"/>
  <c r="U33" i="29"/>
  <c r="U61" i="29"/>
  <c r="V61" i="29" s="1"/>
  <c r="U54" i="29"/>
  <c r="G54" i="29"/>
  <c r="N54" i="29" s="1"/>
  <c r="Q54" i="29" s="1"/>
  <c r="P54" i="29" s="1"/>
  <c r="U50" i="29"/>
  <c r="V50" i="29" s="1"/>
  <c r="G50" i="29"/>
  <c r="N50" i="29" s="1"/>
  <c r="Q50" i="29" s="1"/>
  <c r="P50" i="29" s="1"/>
  <c r="U36" i="29"/>
  <c r="V36" i="29" s="1"/>
  <c r="G36" i="29"/>
  <c r="N36" i="29" s="1"/>
  <c r="Q36" i="29" s="1"/>
  <c r="P36" i="29" s="1"/>
  <c r="G35" i="29"/>
  <c r="N35" i="29" s="1"/>
  <c r="Q35" i="29" s="1"/>
  <c r="P35" i="29" s="1"/>
  <c r="U35" i="29"/>
  <c r="V35" i="29" s="1"/>
  <c r="U37" i="29"/>
  <c r="V37" i="29" s="1"/>
  <c r="G58" i="29"/>
  <c r="N58" i="29" s="1"/>
  <c r="Q58" i="29" s="1"/>
  <c r="P58" i="29" s="1"/>
  <c r="G57" i="29"/>
  <c r="N57" i="29" s="1"/>
  <c r="Q57" i="29" s="1"/>
  <c r="P57" i="29" s="1"/>
  <c r="U57" i="29"/>
  <c r="V57" i="29" s="1"/>
  <c r="U56" i="29"/>
  <c r="V56" i="29" s="1"/>
  <c r="G56" i="29"/>
  <c r="N56" i="29" s="1"/>
  <c r="Q56" i="29" s="1"/>
  <c r="P56" i="29" s="1"/>
  <c r="G60" i="29"/>
  <c r="N60" i="29" s="1"/>
  <c r="Q60" i="29" s="1"/>
  <c r="P60" i="29" s="1"/>
  <c r="U60" i="29"/>
  <c r="V60" i="29" s="1"/>
  <c r="V54" i="29"/>
  <c r="R54" i="29"/>
  <c r="S54" i="29" s="1"/>
  <c r="V58" i="29"/>
  <c r="R58" i="29"/>
  <c r="S58" i="29" s="1"/>
  <c r="G53" i="29"/>
  <c r="N53" i="29" s="1"/>
  <c r="Q53" i="29" s="1"/>
  <c r="P53" i="29" s="1"/>
  <c r="U53" i="29"/>
  <c r="V53" i="29" s="1"/>
  <c r="U52" i="29"/>
  <c r="V52" i="29" s="1"/>
  <c r="G52" i="29"/>
  <c r="N52" i="29" s="1"/>
  <c r="Q52" i="29" s="1"/>
  <c r="P52" i="29" s="1"/>
  <c r="U49" i="29"/>
  <c r="V49" i="29" s="1"/>
  <c r="G49" i="29"/>
  <c r="N49" i="29" s="1"/>
  <c r="Q49" i="29" s="1"/>
  <c r="P49" i="29" s="1"/>
  <c r="R50" i="29"/>
  <c r="S50" i="29" s="1"/>
  <c r="R61" i="29"/>
  <c r="S61" i="29" s="1"/>
  <c r="U59" i="29"/>
  <c r="U55" i="29"/>
  <c r="V55" i="29" s="1"/>
  <c r="U51" i="29"/>
  <c r="I45" i="29"/>
  <c r="R32" i="29" l="1"/>
  <c r="S32" i="29" s="1"/>
  <c r="R31" i="29"/>
  <c r="S31" i="29" s="1"/>
  <c r="R23" i="29"/>
  <c r="S23" i="29" s="1"/>
  <c r="R35" i="29"/>
  <c r="S35" i="29" s="1"/>
  <c r="R56" i="29"/>
  <c r="S56" i="29" s="1"/>
  <c r="R36" i="29"/>
  <c r="S36" i="29" s="1"/>
  <c r="R33" i="29"/>
  <c r="S33" i="29" s="1"/>
  <c r="V33" i="29"/>
  <c r="R60" i="29"/>
  <c r="S60" i="29" s="1"/>
  <c r="R37" i="29"/>
  <c r="S37" i="29" s="1"/>
  <c r="R55" i="29"/>
  <c r="S55" i="29" s="1"/>
  <c r="R51" i="29"/>
  <c r="S51" i="29" s="1"/>
  <c r="V51" i="29"/>
  <c r="R59" i="29"/>
  <c r="S59" i="29" s="1"/>
  <c r="V59" i="29"/>
  <c r="R53" i="29"/>
  <c r="S53" i="29" s="1"/>
  <c r="R49" i="29"/>
  <c r="S49" i="29" s="1"/>
  <c r="R52" i="29"/>
  <c r="S52" i="29" s="1"/>
  <c r="R57" i="29"/>
  <c r="S57" i="29" s="1"/>
  <c r="AA9" i="27"/>
  <c r="Y9" i="27"/>
  <c r="W9" i="27"/>
  <c r="U9" i="27"/>
  <c r="S9" i="27"/>
  <c r="Q9" i="27"/>
  <c r="O9" i="27"/>
  <c r="M9" i="27"/>
  <c r="K9" i="27"/>
  <c r="I9" i="27"/>
  <c r="G9" i="27"/>
  <c r="E9" i="27"/>
  <c r="B7" i="27"/>
  <c r="AD23" i="27"/>
  <c r="O22" i="27"/>
  <c r="AA22" i="27" s="1"/>
  <c r="M22" i="27"/>
  <c r="Y22" i="27" s="1"/>
  <c r="K22" i="27"/>
  <c r="W22" i="27" s="1"/>
  <c r="I22" i="27"/>
  <c r="U22" i="27" s="1"/>
  <c r="I21" i="27"/>
  <c r="G22" i="27"/>
  <c r="S22" i="27" s="1"/>
  <c r="G21" i="27"/>
  <c r="E22" i="27"/>
  <c r="E21" i="27"/>
  <c r="G20" i="27"/>
  <c r="E20" i="27"/>
  <c r="E19" i="27"/>
  <c r="D18" i="27"/>
  <c r="D19" i="27" s="1"/>
  <c r="D20" i="27" s="1"/>
  <c r="D21" i="27" s="1"/>
  <c r="D22" i="27" s="1"/>
  <c r="D23" i="27" s="1"/>
  <c r="D15" i="7"/>
  <c r="F15" i="7"/>
  <c r="H14" i="7"/>
  <c r="H13" i="7"/>
  <c r="H12" i="7"/>
  <c r="H11" i="7"/>
  <c r="H10" i="7"/>
  <c r="H9" i="7"/>
  <c r="H8" i="7"/>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F43" i="4"/>
  <c r="F16" i="36" s="1"/>
  <c r="D43" i="4"/>
  <c r="D16" i="36" s="1"/>
  <c r="Q22" i="27" l="1"/>
  <c r="AD22" i="27" s="1"/>
  <c r="H15" i="7"/>
  <c r="L9" i="3" l="1"/>
  <c r="H23" i="3" l="1"/>
  <c r="H22" i="3"/>
  <c r="H21" i="3"/>
  <c r="H20" i="3"/>
  <c r="H19" i="3"/>
  <c r="H18" i="3"/>
  <c r="H17" i="3"/>
  <c r="H16" i="3"/>
  <c r="H15" i="3"/>
  <c r="H14" i="3"/>
  <c r="H13" i="3"/>
  <c r="F12" i="3"/>
  <c r="F24" i="3" s="1"/>
  <c r="F16" i="37" s="1"/>
  <c r="H11" i="3"/>
  <c r="H10" i="3"/>
  <c r="H9" i="3"/>
  <c r="H8" i="3"/>
  <c r="D12" i="3"/>
  <c r="D24" i="3" s="1"/>
  <c r="D16" i="37" s="1"/>
  <c r="K49" i="2"/>
  <c r="F49" i="2"/>
  <c r="D49" i="2"/>
  <c r="L48" i="2"/>
  <c r="H48" i="2"/>
  <c r="N48" i="2" s="1"/>
  <c r="L47" i="2"/>
  <c r="H47" i="2"/>
  <c r="N47" i="2" s="1"/>
  <c r="L46" i="2"/>
  <c r="H46" i="2"/>
  <c r="N46" i="2" s="1"/>
  <c r="L45" i="2"/>
  <c r="H45" i="2"/>
  <c r="N45" i="2" s="1"/>
  <c r="K28" i="2"/>
  <c r="L23" i="2"/>
  <c r="L22" i="2"/>
  <c r="L21" i="2"/>
  <c r="L20" i="2"/>
  <c r="L19" i="2"/>
  <c r="L18" i="2"/>
  <c r="H27" i="2"/>
  <c r="N27" i="2" s="1"/>
  <c r="H26" i="2"/>
  <c r="N26" i="2" s="1"/>
  <c r="H25" i="2"/>
  <c r="N25" i="2" s="1"/>
  <c r="H24" i="2"/>
  <c r="F28" i="2"/>
  <c r="D28" i="2"/>
  <c r="H16" i="37" l="1"/>
  <c r="F15" i="36"/>
  <c r="D15" i="36"/>
  <c r="H12" i="3"/>
  <c r="H24" i="3" s="1"/>
  <c r="H49" i="2"/>
  <c r="I45" i="2"/>
  <c r="I46" i="2"/>
  <c r="I47" i="2"/>
  <c r="I48" i="2"/>
  <c r="N24" i="2"/>
  <c r="H28" i="2"/>
  <c r="H13" i="2"/>
  <c r="H44" i="2"/>
  <c r="H43" i="2"/>
  <c r="H42" i="2"/>
  <c r="H41" i="2"/>
  <c r="H40" i="2"/>
  <c r="H39" i="2"/>
  <c r="H38" i="2"/>
  <c r="H37" i="2"/>
  <c r="H36" i="2"/>
  <c r="H35" i="2"/>
  <c r="H34" i="2"/>
  <c r="H33" i="2"/>
  <c r="H32" i="2"/>
  <c r="H31" i="2"/>
  <c r="H30" i="2"/>
  <c r="H29" i="2"/>
  <c r="H23" i="2"/>
  <c r="H22" i="2"/>
  <c r="H21" i="2"/>
  <c r="H20" i="2"/>
  <c r="H19" i="2"/>
  <c r="H18" i="2"/>
  <c r="H17" i="2"/>
  <c r="H16" i="2"/>
  <c r="H15" i="2"/>
  <c r="H14" i="2"/>
  <c r="H12" i="2"/>
  <c r="H11" i="2"/>
  <c r="H10" i="2"/>
  <c r="H9" i="2"/>
  <c r="H8" i="2"/>
  <c r="H15" i="36" l="1"/>
  <c r="F50" i="2"/>
  <c r="D50" i="2"/>
  <c r="L4" i="3"/>
  <c r="F14" i="36" l="1"/>
  <c r="F18" i="36" s="1"/>
  <c r="F19" i="36" s="1"/>
  <c r="F20" i="36" s="1"/>
  <c r="F15" i="37"/>
  <c r="F17" i="37" s="1"/>
  <c r="F18" i="37" s="1"/>
  <c r="F7" i="5"/>
  <c r="F8" i="5" s="1"/>
  <c r="F8" i="6" s="1"/>
  <c r="F9" i="6" s="1"/>
  <c r="F8" i="8" s="1"/>
  <c r="F9" i="8" s="1"/>
  <c r="D14" i="36"/>
  <c r="D18" i="36" s="1"/>
  <c r="D19" i="36" s="1"/>
  <c r="D20" i="36" s="1"/>
  <c r="D15" i="37"/>
  <c r="D17" i="37" s="1"/>
  <c r="D18" i="37" s="1"/>
  <c r="D7" i="5"/>
  <c r="D8" i="5" s="1"/>
  <c r="D8" i="6" s="1"/>
  <c r="D9" i="6" s="1"/>
  <c r="D8" i="8" s="1"/>
  <c r="D9" i="8" s="1"/>
  <c r="H50" i="2"/>
  <c r="L58" i="24"/>
  <c r="L57" i="24"/>
  <c r="L56" i="24"/>
  <c r="L55" i="24"/>
  <c r="L54" i="24"/>
  <c r="L53" i="24"/>
  <c r="L52" i="24"/>
  <c r="L51" i="24"/>
  <c r="L50" i="24"/>
  <c r="L49" i="24"/>
  <c r="L48" i="24"/>
  <c r="L47" i="24"/>
  <c r="L46" i="24"/>
  <c r="H14" i="36" l="1"/>
  <c r="H18" i="36" s="1"/>
  <c r="H19" i="36" s="1"/>
  <c r="H15" i="37"/>
  <c r="H17" i="37" s="1"/>
  <c r="H18" i="37" s="1"/>
  <c r="I24" i="2"/>
  <c r="I27" i="2"/>
  <c r="I25" i="2"/>
  <c r="I26" i="2"/>
  <c r="L34" i="24"/>
  <c r="G34" i="24"/>
  <c r="D34" i="24"/>
  <c r="K50" i="2"/>
  <c r="L19" i="4" s="1"/>
  <c r="H78" i="24" s="1"/>
  <c r="I38" i="2"/>
  <c r="E34" i="24" s="1"/>
  <c r="L17" i="24"/>
  <c r="G17" i="24"/>
  <c r="D17" i="24"/>
  <c r="I17" i="2"/>
  <c r="E17" i="24" s="1"/>
  <c r="L34" i="1"/>
  <c r="G34" i="1"/>
  <c r="D34" i="1"/>
  <c r="B34" i="1"/>
  <c r="B34" i="24" s="1"/>
  <c r="A34" i="1"/>
  <c r="A34" i="24" s="1"/>
  <c r="L17" i="1"/>
  <c r="G17" i="1"/>
  <c r="D17" i="1"/>
  <c r="A17" i="1"/>
  <c r="A17" i="24" s="1"/>
  <c r="B17" i="1"/>
  <c r="B17" i="24" s="1"/>
  <c r="N23" i="2"/>
  <c r="N22" i="2"/>
  <c r="N21" i="2"/>
  <c r="N17" i="2"/>
  <c r="N44" i="2"/>
  <c r="N42" i="2"/>
  <c r="N38" i="2"/>
  <c r="G25" i="24"/>
  <c r="G26" i="24"/>
  <c r="G27" i="24"/>
  <c r="G28" i="24"/>
  <c r="J28" i="24" s="1"/>
  <c r="G29" i="24"/>
  <c r="J29" i="24" s="1"/>
  <c r="G30" i="24"/>
  <c r="J30" i="24" s="1"/>
  <c r="G31" i="24"/>
  <c r="G32" i="24"/>
  <c r="G33" i="24"/>
  <c r="J33" i="24" s="1"/>
  <c r="G35" i="24"/>
  <c r="J35" i="24" s="1"/>
  <c r="G36" i="24"/>
  <c r="J36" i="24" s="1"/>
  <c r="G37" i="24"/>
  <c r="J37" i="24" s="1"/>
  <c r="G38" i="24"/>
  <c r="J38" i="24" s="1"/>
  <c r="G39" i="24"/>
  <c r="J39" i="24" s="1"/>
  <c r="G40" i="24"/>
  <c r="J40" i="24" s="1"/>
  <c r="G8" i="24"/>
  <c r="G9" i="24"/>
  <c r="G10" i="24"/>
  <c r="G11" i="24"/>
  <c r="J11" i="24" s="1"/>
  <c r="G12" i="24"/>
  <c r="J12" i="24" s="1"/>
  <c r="G13" i="24"/>
  <c r="J13" i="24" s="1"/>
  <c r="G14" i="24"/>
  <c r="G15" i="24"/>
  <c r="G16" i="24"/>
  <c r="G18" i="24"/>
  <c r="J18" i="24" s="1"/>
  <c r="G19" i="24"/>
  <c r="J19" i="24" s="1"/>
  <c r="G20" i="24"/>
  <c r="J20" i="24" s="1"/>
  <c r="G21" i="24"/>
  <c r="J21" i="24" s="1"/>
  <c r="G22" i="24"/>
  <c r="J22" i="24" s="1"/>
  <c r="G23" i="24"/>
  <c r="J23" i="24" s="1"/>
  <c r="L44" i="2"/>
  <c r="H40" i="1" s="1"/>
  <c r="L43" i="2"/>
  <c r="H39" i="1" s="1"/>
  <c r="L42" i="2"/>
  <c r="H38" i="1" s="1"/>
  <c r="L41" i="2"/>
  <c r="H37" i="1" s="1"/>
  <c r="L40" i="2"/>
  <c r="H36" i="24" s="1"/>
  <c r="L39" i="2"/>
  <c r="H35" i="1" s="1"/>
  <c r="L34" i="2"/>
  <c r="H30" i="1" s="1"/>
  <c r="L33" i="2"/>
  <c r="H29" i="1" s="1"/>
  <c r="L32" i="2"/>
  <c r="H28" i="24" s="1"/>
  <c r="I44" i="2"/>
  <c r="E40" i="1" s="1"/>
  <c r="I43" i="2"/>
  <c r="E39" i="1" s="1"/>
  <c r="I42" i="2"/>
  <c r="E38" i="1" s="1"/>
  <c r="I41" i="2"/>
  <c r="E37" i="24" s="1"/>
  <c r="I40" i="2"/>
  <c r="E36" i="1" s="1"/>
  <c r="I39" i="2"/>
  <c r="E35" i="1" s="1"/>
  <c r="I37" i="2"/>
  <c r="E33" i="1" s="1"/>
  <c r="I23" i="2"/>
  <c r="E23" i="1" s="1"/>
  <c r="I22" i="2"/>
  <c r="E22" i="1" s="1"/>
  <c r="I21" i="2"/>
  <c r="E21" i="1" s="1"/>
  <c r="I20" i="2"/>
  <c r="E20" i="1" s="1"/>
  <c r="I19" i="2"/>
  <c r="E19" i="24" s="1"/>
  <c r="I18" i="2"/>
  <c r="E18" i="24" s="1"/>
  <c r="G40" i="1"/>
  <c r="J40" i="1" s="1"/>
  <c r="G39" i="1"/>
  <c r="J39" i="1" s="1"/>
  <c r="G38" i="1"/>
  <c r="J38" i="1" s="1"/>
  <c r="G37" i="1"/>
  <c r="J37" i="1" s="1"/>
  <c r="G36" i="1"/>
  <c r="J36" i="1" s="1"/>
  <c r="G35" i="1"/>
  <c r="J35" i="1" s="1"/>
  <c r="G33" i="1"/>
  <c r="G32" i="1"/>
  <c r="G31" i="1"/>
  <c r="J31" i="1" s="1"/>
  <c r="G30" i="1"/>
  <c r="J30" i="1" s="1"/>
  <c r="G29" i="1"/>
  <c r="J29" i="1" s="1"/>
  <c r="G28" i="1"/>
  <c r="J28" i="1" s="1"/>
  <c r="G27" i="1"/>
  <c r="G26" i="1"/>
  <c r="G25" i="1"/>
  <c r="D39" i="1"/>
  <c r="D27" i="1"/>
  <c r="B40" i="1"/>
  <c r="B40" i="24" s="1"/>
  <c r="B39" i="1"/>
  <c r="B39" i="24" s="1"/>
  <c r="B38" i="1"/>
  <c r="B38" i="24" s="1"/>
  <c r="B37" i="1"/>
  <c r="B37" i="24" s="1"/>
  <c r="B36" i="1"/>
  <c r="B36" i="24" s="1"/>
  <c r="B35" i="1"/>
  <c r="B35" i="24" s="1"/>
  <c r="B33" i="1"/>
  <c r="B33" i="24" s="1"/>
  <c r="B32" i="1"/>
  <c r="B31" i="1"/>
  <c r="B31" i="24" s="1"/>
  <c r="B30" i="1"/>
  <c r="B30" i="24" s="1"/>
  <c r="B29" i="1"/>
  <c r="B29" i="24" s="1"/>
  <c r="B28" i="1"/>
  <c r="B28" i="24" s="1"/>
  <c r="B27" i="1"/>
  <c r="B27" i="24" s="1"/>
  <c r="B26" i="1"/>
  <c r="B26" i="24" s="1"/>
  <c r="I24" i="3"/>
  <c r="H43" i="4"/>
  <c r="D116" i="24"/>
  <c r="D111" i="24"/>
  <c r="D112" i="24"/>
  <c r="D113" i="24"/>
  <c r="D114" i="24"/>
  <c r="D115" i="24"/>
  <c r="D117" i="24"/>
  <c r="D8" i="24"/>
  <c r="D9" i="24"/>
  <c r="D10" i="24"/>
  <c r="D11" i="24"/>
  <c r="D12" i="24"/>
  <c r="D13" i="24"/>
  <c r="D14" i="24"/>
  <c r="D15" i="24"/>
  <c r="D16" i="24"/>
  <c r="D18" i="24"/>
  <c r="D19" i="24"/>
  <c r="D20" i="24"/>
  <c r="D21" i="24"/>
  <c r="D22" i="24"/>
  <c r="D23" i="24"/>
  <c r="D25" i="24"/>
  <c r="D26" i="24"/>
  <c r="D27" i="24"/>
  <c r="D28" i="24"/>
  <c r="D29" i="24"/>
  <c r="D30" i="24"/>
  <c r="D31" i="24"/>
  <c r="D32" i="24"/>
  <c r="D33" i="24"/>
  <c r="D35" i="24"/>
  <c r="D36" i="24"/>
  <c r="D37" i="24"/>
  <c r="D38" i="24"/>
  <c r="D39" i="24"/>
  <c r="D40" i="24"/>
  <c r="D116" i="1"/>
  <c r="D8" i="1"/>
  <c r="D9" i="1"/>
  <c r="D10" i="1"/>
  <c r="D11" i="1"/>
  <c r="D12" i="1"/>
  <c r="D13" i="1"/>
  <c r="D14" i="1"/>
  <c r="D15" i="1"/>
  <c r="D16" i="1"/>
  <c r="D18" i="1"/>
  <c r="D19" i="1"/>
  <c r="D20" i="1"/>
  <c r="D21" i="1"/>
  <c r="D22" i="1"/>
  <c r="D23" i="1"/>
  <c r="D25" i="1"/>
  <c r="D26" i="1"/>
  <c r="D28" i="1"/>
  <c r="D29" i="1"/>
  <c r="D30" i="1"/>
  <c r="D31" i="1"/>
  <c r="D32" i="1"/>
  <c r="D33" i="1"/>
  <c r="D35" i="1"/>
  <c r="D36" i="1"/>
  <c r="D37" i="1"/>
  <c r="D38" i="1"/>
  <c r="D40" i="1"/>
  <c r="I36" i="2"/>
  <c r="E32" i="1" s="1"/>
  <c r="I35" i="2"/>
  <c r="E31" i="1" s="1"/>
  <c r="I34" i="2"/>
  <c r="E30" i="1" s="1"/>
  <c r="I33" i="2"/>
  <c r="E29" i="1" s="1"/>
  <c r="I32" i="2"/>
  <c r="E28" i="1" s="1"/>
  <c r="I31" i="2"/>
  <c r="E27" i="1" s="1"/>
  <c r="I30" i="2"/>
  <c r="E26" i="1" s="1"/>
  <c r="A40" i="1"/>
  <c r="A40" i="24" s="1"/>
  <c r="A39" i="1"/>
  <c r="A39" i="24" s="1"/>
  <c r="A38" i="1"/>
  <c r="A38" i="24" s="1"/>
  <c r="A37" i="1"/>
  <c r="A37" i="24" s="1"/>
  <c r="A36" i="1"/>
  <c r="A36" i="24" s="1"/>
  <c r="A35" i="1"/>
  <c r="A35" i="24" s="1"/>
  <c r="A33" i="1"/>
  <c r="A33" i="24" s="1"/>
  <c r="A32" i="1"/>
  <c r="A32" i="24" s="1"/>
  <c r="A31" i="1"/>
  <c r="A31" i="24" s="1"/>
  <c r="A30" i="1"/>
  <c r="A30" i="24" s="1"/>
  <c r="A29" i="1"/>
  <c r="A29" i="24" s="1"/>
  <c r="A28" i="1"/>
  <c r="A28" i="24" s="1"/>
  <c r="A27" i="1"/>
  <c r="A27" i="24" s="1"/>
  <c r="A26" i="1"/>
  <c r="A26" i="24" s="1"/>
  <c r="B32" i="24"/>
  <c r="K12" i="3"/>
  <c r="E14" i="29"/>
  <c r="F14" i="29" s="1"/>
  <c r="G14" i="29" s="1"/>
  <c r="E15" i="29"/>
  <c r="F15" i="29" s="1"/>
  <c r="E16" i="29"/>
  <c r="F16" i="29" s="1"/>
  <c r="E17" i="29"/>
  <c r="F17" i="29" s="1"/>
  <c r="G17" i="29" s="1"/>
  <c r="E18" i="29"/>
  <c r="F18" i="29" s="1"/>
  <c r="E19" i="29"/>
  <c r="F19" i="29" s="1"/>
  <c r="E20" i="29"/>
  <c r="F20" i="29" s="1"/>
  <c r="E28" i="29"/>
  <c r="E29" i="29"/>
  <c r="F29" i="29" s="1"/>
  <c r="E30" i="29"/>
  <c r="F30" i="29" s="1"/>
  <c r="U30" i="29" s="1"/>
  <c r="V30" i="29" s="1"/>
  <c r="E34" i="29"/>
  <c r="F34" i="29" s="1"/>
  <c r="U34" i="29" s="1"/>
  <c r="V34" i="29" s="1"/>
  <c r="E42" i="29"/>
  <c r="F42" i="29" s="1"/>
  <c r="G42" i="29" s="1"/>
  <c r="E43" i="29"/>
  <c r="F43" i="29" s="1"/>
  <c r="E44" i="29"/>
  <c r="F44" i="29" s="1"/>
  <c r="U44" i="29" s="1"/>
  <c r="V44" i="29" s="1"/>
  <c r="E45" i="29"/>
  <c r="F45" i="29" s="1"/>
  <c r="E46" i="29"/>
  <c r="F46" i="29" s="1"/>
  <c r="G46" i="29" s="1"/>
  <c r="E47" i="29"/>
  <c r="F47" i="29" s="1"/>
  <c r="G47" i="29" s="1"/>
  <c r="E48" i="29"/>
  <c r="F48" i="29" s="1"/>
  <c r="N70" i="29"/>
  <c r="I14" i="29"/>
  <c r="K14" i="29"/>
  <c r="M14" i="29"/>
  <c r="I15" i="29"/>
  <c r="K15" i="29"/>
  <c r="M15" i="29"/>
  <c r="I16" i="29"/>
  <c r="K16" i="29"/>
  <c r="M16" i="29"/>
  <c r="I17" i="29"/>
  <c r="K17" i="29"/>
  <c r="M17" i="29"/>
  <c r="I18" i="29"/>
  <c r="K18" i="29"/>
  <c r="M18" i="29"/>
  <c r="I19" i="29"/>
  <c r="K19" i="29"/>
  <c r="M19" i="29"/>
  <c r="I20" i="29"/>
  <c r="K20" i="29"/>
  <c r="M20" i="29"/>
  <c r="I28" i="29"/>
  <c r="K28" i="29"/>
  <c r="M28" i="29"/>
  <c r="I29" i="29"/>
  <c r="K29" i="29"/>
  <c r="M29" i="29"/>
  <c r="I30" i="29"/>
  <c r="K30" i="29"/>
  <c r="M30" i="29"/>
  <c r="I34" i="29"/>
  <c r="K34" i="29"/>
  <c r="M34" i="29"/>
  <c r="I42" i="29"/>
  <c r="K42" i="29"/>
  <c r="M42" i="29"/>
  <c r="I43" i="29"/>
  <c r="K43" i="29"/>
  <c r="M43" i="29"/>
  <c r="I44" i="29"/>
  <c r="K44" i="29"/>
  <c r="M44" i="29"/>
  <c r="K45" i="29"/>
  <c r="M45" i="29"/>
  <c r="I46" i="29"/>
  <c r="K46" i="29"/>
  <c r="M46" i="29"/>
  <c r="I47" i="29"/>
  <c r="K47" i="29"/>
  <c r="M47" i="29"/>
  <c r="I48" i="29"/>
  <c r="K48" i="29"/>
  <c r="M48" i="29"/>
  <c r="N41" i="2"/>
  <c r="N40" i="2"/>
  <c r="N39" i="2"/>
  <c r="N37" i="2"/>
  <c r="N32" i="2"/>
  <c r="N20" i="2"/>
  <c r="N19" i="2"/>
  <c r="N18" i="2"/>
  <c r="L42" i="24"/>
  <c r="L41" i="24"/>
  <c r="L40" i="24"/>
  <c r="L39" i="24"/>
  <c r="L38" i="24"/>
  <c r="L37" i="24"/>
  <c r="L36" i="24"/>
  <c r="L35" i="24"/>
  <c r="L33" i="24"/>
  <c r="L32" i="24"/>
  <c r="L31" i="24"/>
  <c r="L30" i="24"/>
  <c r="L29" i="24"/>
  <c r="L28" i="24"/>
  <c r="L27" i="24"/>
  <c r="L26" i="24"/>
  <c r="L25" i="24"/>
  <c r="L24" i="24"/>
  <c r="L23" i="24"/>
  <c r="L22" i="24"/>
  <c r="L21" i="24"/>
  <c r="L20" i="24"/>
  <c r="L19" i="24"/>
  <c r="L18" i="24"/>
  <c r="L16" i="24"/>
  <c r="L15" i="24"/>
  <c r="L14" i="24"/>
  <c r="L13" i="24"/>
  <c r="L12" i="24"/>
  <c r="L11" i="24"/>
  <c r="L10" i="24"/>
  <c r="L9" i="24"/>
  <c r="L42" i="1"/>
  <c r="L41" i="1"/>
  <c r="L40" i="1"/>
  <c r="L39" i="1"/>
  <c r="L37" i="1"/>
  <c r="L36" i="1"/>
  <c r="L35" i="1"/>
  <c r="L33" i="1"/>
  <c r="L32" i="1"/>
  <c r="L31" i="1"/>
  <c r="L30" i="1"/>
  <c r="L29" i="1"/>
  <c r="L28" i="1"/>
  <c r="L27" i="1"/>
  <c r="L26" i="1"/>
  <c r="L25" i="1"/>
  <c r="L24" i="1"/>
  <c r="L23" i="1"/>
  <c r="L22" i="1"/>
  <c r="L21" i="1"/>
  <c r="L20" i="1"/>
  <c r="L19" i="1"/>
  <c r="L18" i="1"/>
  <c r="L16" i="1"/>
  <c r="L15" i="1"/>
  <c r="L14" i="1"/>
  <c r="L13" i="1"/>
  <c r="L12" i="1"/>
  <c r="L11" i="1"/>
  <c r="L10" i="1"/>
  <c r="L9" i="1"/>
  <c r="A9" i="1"/>
  <c r="A9" i="24" s="1"/>
  <c r="A10" i="1"/>
  <c r="A10" i="24" s="1"/>
  <c r="A11" i="1"/>
  <c r="A11" i="24" s="1"/>
  <c r="A12" i="1"/>
  <c r="A12" i="24" s="1"/>
  <c r="A13" i="1"/>
  <c r="A13" i="24" s="1"/>
  <c r="A14" i="1"/>
  <c r="A14" i="24" s="1"/>
  <c r="A15" i="1"/>
  <c r="A15" i="24" s="1"/>
  <c r="A16" i="1"/>
  <c r="A16" i="24" s="1"/>
  <c r="A18" i="1"/>
  <c r="A18" i="24" s="1"/>
  <c r="A19" i="1"/>
  <c r="A19" i="24" s="1"/>
  <c r="A20" i="1"/>
  <c r="A20" i="24" s="1"/>
  <c r="A21" i="1"/>
  <c r="A21" i="24" s="1"/>
  <c r="A22" i="1"/>
  <c r="A22" i="24" s="1"/>
  <c r="A23" i="1"/>
  <c r="A23" i="24" s="1"/>
  <c r="G23" i="1"/>
  <c r="J23" i="1" s="1"/>
  <c r="G18" i="1"/>
  <c r="J18" i="1" s="1"/>
  <c r="G19" i="1"/>
  <c r="J19" i="1" s="1"/>
  <c r="G20" i="1"/>
  <c r="J20" i="1" s="1"/>
  <c r="G21" i="1"/>
  <c r="J21" i="1" s="1"/>
  <c r="G22" i="1"/>
  <c r="J22" i="1" s="1"/>
  <c r="B20" i="1"/>
  <c r="B20" i="24" s="1"/>
  <c r="B21" i="1"/>
  <c r="B21" i="24" s="1"/>
  <c r="B22" i="1"/>
  <c r="B22" i="24" s="1"/>
  <c r="B23" i="1"/>
  <c r="B23" i="24" s="1"/>
  <c r="B19" i="1"/>
  <c r="B19" i="24" s="1"/>
  <c r="B18" i="1"/>
  <c r="B18" i="24" s="1"/>
  <c r="I29" i="2"/>
  <c r="E25" i="1" s="1"/>
  <c r="N29" i="2"/>
  <c r="N15" i="31"/>
  <c r="D2" i="26"/>
  <c r="F1" i="25"/>
  <c r="A1" i="29"/>
  <c r="A25" i="1"/>
  <c r="A25" i="24" s="1"/>
  <c r="A8" i="1"/>
  <c r="A8" i="24" s="1"/>
  <c r="L121" i="1"/>
  <c r="L121" i="24" s="1"/>
  <c r="L126" i="24" s="1"/>
  <c r="J121" i="1"/>
  <c r="J121" i="24" s="1"/>
  <c r="J126" i="24" s="1"/>
  <c r="H121" i="1"/>
  <c r="H121" i="24" s="1"/>
  <c r="H126" i="24" s="1"/>
  <c r="G121" i="1"/>
  <c r="G121" i="24" s="1"/>
  <c r="G126" i="24" s="1"/>
  <c r="E121" i="1"/>
  <c r="E121" i="24" s="1"/>
  <c r="E126" i="24" s="1"/>
  <c r="D121" i="1"/>
  <c r="D121" i="24" s="1"/>
  <c r="D126" i="24" s="1"/>
  <c r="B123" i="1"/>
  <c r="B123" i="24" s="1"/>
  <c r="B122" i="1"/>
  <c r="B122" i="24" s="1"/>
  <c r="B121" i="1"/>
  <c r="B121" i="24" s="1"/>
  <c r="B126" i="24" s="1"/>
  <c r="B120" i="1"/>
  <c r="B120" i="24" s="1"/>
  <c r="B118" i="1"/>
  <c r="B118" i="24" s="1"/>
  <c r="B117" i="1"/>
  <c r="B117" i="24" s="1"/>
  <c r="A117" i="1"/>
  <c r="A117" i="24" s="1"/>
  <c r="B116" i="1"/>
  <c r="B116" i="24" s="1"/>
  <c r="A116" i="1"/>
  <c r="A116" i="24" s="1"/>
  <c r="B115" i="1"/>
  <c r="B115" i="24" s="1"/>
  <c r="A115" i="1"/>
  <c r="A115" i="24" s="1"/>
  <c r="B114" i="1"/>
  <c r="B114" i="24" s="1"/>
  <c r="A114" i="1"/>
  <c r="A114" i="24" s="1"/>
  <c r="B113" i="1"/>
  <c r="B113" i="24" s="1"/>
  <c r="A113" i="1"/>
  <c r="A113" i="24" s="1"/>
  <c r="B112" i="1"/>
  <c r="B112" i="24" s="1"/>
  <c r="A112" i="1"/>
  <c r="A112" i="24" s="1"/>
  <c r="B111" i="1"/>
  <c r="B111" i="24" s="1"/>
  <c r="A111" i="1"/>
  <c r="A111" i="24" s="1"/>
  <c r="J110" i="1"/>
  <c r="J110" i="24" s="1"/>
  <c r="L110" i="1"/>
  <c r="L110" i="24" s="1"/>
  <c r="H110" i="1"/>
  <c r="H110" i="24" s="1"/>
  <c r="G110" i="1"/>
  <c r="G110" i="24" s="1"/>
  <c r="E110" i="1"/>
  <c r="E110" i="24" s="1"/>
  <c r="D110" i="1"/>
  <c r="D110" i="24" s="1"/>
  <c r="B110" i="1"/>
  <c r="B110" i="24" s="1"/>
  <c r="B109" i="1"/>
  <c r="B109" i="24" s="1"/>
  <c r="B107" i="1"/>
  <c r="B107" i="24" s="1"/>
  <c r="B106" i="1"/>
  <c r="B106" i="24" s="1"/>
  <c r="J105" i="1"/>
  <c r="J105" i="24" s="1"/>
  <c r="L105" i="1"/>
  <c r="L105" i="24" s="1"/>
  <c r="H105" i="1"/>
  <c r="H105" i="24" s="1"/>
  <c r="G105" i="1"/>
  <c r="G105" i="24" s="1"/>
  <c r="E105" i="1"/>
  <c r="E105" i="24" s="1"/>
  <c r="D105" i="1"/>
  <c r="D105" i="24" s="1"/>
  <c r="B105" i="1"/>
  <c r="B105" i="24" s="1"/>
  <c r="B104" i="1"/>
  <c r="B104" i="24" s="1"/>
  <c r="A101" i="1"/>
  <c r="A101" i="24" s="1"/>
  <c r="A100" i="1"/>
  <c r="A100" i="24" s="1"/>
  <c r="A99" i="1"/>
  <c r="A99" i="24" s="1"/>
  <c r="A98" i="1"/>
  <c r="A98" i="24" s="1"/>
  <c r="A97" i="1"/>
  <c r="A97" i="24" s="1"/>
  <c r="A96" i="1"/>
  <c r="A96" i="24" s="1"/>
  <c r="A95" i="1"/>
  <c r="A95" i="24" s="1"/>
  <c r="A94" i="1"/>
  <c r="A94" i="24" s="1"/>
  <c r="A93" i="1"/>
  <c r="A93" i="24" s="1"/>
  <c r="A92" i="1"/>
  <c r="A92" i="24" s="1"/>
  <c r="A91" i="1"/>
  <c r="A91" i="24" s="1"/>
  <c r="A90" i="1"/>
  <c r="A90" i="24" s="1"/>
  <c r="A89" i="1"/>
  <c r="A89" i="24" s="1"/>
  <c r="A88" i="1"/>
  <c r="A88" i="24" s="1"/>
  <c r="A87" i="1"/>
  <c r="A87" i="24" s="1"/>
  <c r="A86" i="1"/>
  <c r="A86" i="24" s="1"/>
  <c r="A85" i="1"/>
  <c r="A85" i="24" s="1"/>
  <c r="A84" i="1"/>
  <c r="A84" i="24" s="1"/>
  <c r="A83" i="1"/>
  <c r="A83" i="24" s="1"/>
  <c r="A82" i="1"/>
  <c r="A82" i="24" s="1"/>
  <c r="A81" i="1"/>
  <c r="A81" i="24" s="1"/>
  <c r="A80" i="1"/>
  <c r="A80" i="24" s="1"/>
  <c r="A79" i="1"/>
  <c r="A79" i="24" s="1"/>
  <c r="A78" i="1"/>
  <c r="A78" i="24" s="1"/>
  <c r="A77" i="1"/>
  <c r="A77" i="24" s="1"/>
  <c r="A76" i="1"/>
  <c r="A76" i="24" s="1"/>
  <c r="A75" i="1"/>
  <c r="A75" i="24" s="1"/>
  <c r="A74" i="1"/>
  <c r="A74" i="24" s="1"/>
  <c r="A73" i="1"/>
  <c r="A73" i="24" s="1"/>
  <c r="A72" i="1"/>
  <c r="A72" i="24" s="1"/>
  <c r="A71" i="1"/>
  <c r="A71" i="24" s="1"/>
  <c r="A70" i="1"/>
  <c r="A70" i="24" s="1"/>
  <c r="A69" i="1"/>
  <c r="A69" i="24" s="1"/>
  <c r="A68" i="1"/>
  <c r="A68" i="24" s="1"/>
  <c r="A67" i="1"/>
  <c r="A67" i="24" s="1"/>
  <c r="B102" i="1"/>
  <c r="B102" i="24" s="1"/>
  <c r="B101" i="1"/>
  <c r="B101" i="24" s="1"/>
  <c r="B100" i="1"/>
  <c r="B100" i="24" s="1"/>
  <c r="B99" i="1"/>
  <c r="B99" i="24" s="1"/>
  <c r="B98" i="1"/>
  <c r="B98" i="24" s="1"/>
  <c r="B97" i="1"/>
  <c r="B97" i="24" s="1"/>
  <c r="B96" i="1"/>
  <c r="B96" i="24" s="1"/>
  <c r="B95" i="1"/>
  <c r="B95" i="24" s="1"/>
  <c r="B94" i="1"/>
  <c r="B94" i="24" s="1"/>
  <c r="B93" i="1"/>
  <c r="B93" i="24" s="1"/>
  <c r="B92" i="1"/>
  <c r="B92" i="24" s="1"/>
  <c r="B91" i="1"/>
  <c r="B91" i="24" s="1"/>
  <c r="B90" i="1"/>
  <c r="B90" i="24" s="1"/>
  <c r="B89" i="1"/>
  <c r="B89" i="24" s="1"/>
  <c r="B88" i="1"/>
  <c r="B88" i="24" s="1"/>
  <c r="B87" i="1"/>
  <c r="B87" i="24" s="1"/>
  <c r="B86" i="1"/>
  <c r="B86" i="24" s="1"/>
  <c r="B85" i="1"/>
  <c r="B85" i="24" s="1"/>
  <c r="B84" i="1"/>
  <c r="B84" i="24" s="1"/>
  <c r="B83" i="1"/>
  <c r="B83" i="24" s="1"/>
  <c r="B82" i="1"/>
  <c r="B82" i="24" s="1"/>
  <c r="B81" i="1"/>
  <c r="B81" i="24" s="1"/>
  <c r="B80" i="1"/>
  <c r="B80" i="24" s="1"/>
  <c r="B79" i="1"/>
  <c r="B79" i="24" s="1"/>
  <c r="B78" i="1"/>
  <c r="B78" i="24" s="1"/>
  <c r="B77" i="1"/>
  <c r="B77" i="24" s="1"/>
  <c r="B76" i="1"/>
  <c r="B76" i="24" s="1"/>
  <c r="B75" i="1"/>
  <c r="B75" i="24" s="1"/>
  <c r="B74" i="1"/>
  <c r="B74" i="24" s="1"/>
  <c r="B73" i="1"/>
  <c r="B73" i="24" s="1"/>
  <c r="B72" i="1"/>
  <c r="B72" i="24" s="1"/>
  <c r="B71" i="1"/>
  <c r="B71" i="24" s="1"/>
  <c r="B70" i="1"/>
  <c r="B70" i="24" s="1"/>
  <c r="B69" i="1"/>
  <c r="B69" i="24" s="1"/>
  <c r="B68" i="1"/>
  <c r="B68" i="24" s="1"/>
  <c r="B67" i="1"/>
  <c r="B67" i="24" s="1"/>
  <c r="B63" i="1"/>
  <c r="B63" i="24" s="1"/>
  <c r="J66" i="1"/>
  <c r="J66" i="24" s="1"/>
  <c r="L66" i="1"/>
  <c r="L66" i="24" s="1"/>
  <c r="H66" i="1"/>
  <c r="H66" i="24" s="1"/>
  <c r="G66" i="1"/>
  <c r="G66" i="24" s="1"/>
  <c r="E66" i="1"/>
  <c r="E66" i="24" s="1"/>
  <c r="D66" i="1"/>
  <c r="D66" i="24" s="1"/>
  <c r="B65" i="1"/>
  <c r="B65" i="24" s="1"/>
  <c r="B66" i="1"/>
  <c r="B66" i="24" s="1"/>
  <c r="L61" i="1"/>
  <c r="L61" i="24" s="1"/>
  <c r="J61" i="1"/>
  <c r="J61" i="24" s="1"/>
  <c r="H61" i="1"/>
  <c r="H61" i="24" s="1"/>
  <c r="G61" i="1"/>
  <c r="G61" i="24" s="1"/>
  <c r="E61" i="1"/>
  <c r="E61" i="24" s="1"/>
  <c r="D61" i="1"/>
  <c r="D61" i="24" s="1"/>
  <c r="B61" i="1"/>
  <c r="B61" i="24" s="1"/>
  <c r="B60" i="1"/>
  <c r="B60" i="24" s="1"/>
  <c r="B58" i="1"/>
  <c r="B58" i="24" s="1"/>
  <c r="A57" i="1"/>
  <c r="A57" i="24" s="1"/>
  <c r="A56" i="1"/>
  <c r="A56" i="24" s="1"/>
  <c r="A55" i="1"/>
  <c r="A55" i="24" s="1"/>
  <c r="A54" i="1"/>
  <c r="A54" i="24" s="1"/>
  <c r="A53" i="1"/>
  <c r="A53" i="24" s="1"/>
  <c r="A52" i="1"/>
  <c r="A52" i="24" s="1"/>
  <c r="A51" i="1"/>
  <c r="A51" i="24" s="1"/>
  <c r="A50" i="1"/>
  <c r="A50" i="24" s="1"/>
  <c r="A49" i="1"/>
  <c r="A49" i="24" s="1"/>
  <c r="A48" i="1"/>
  <c r="A48" i="24" s="1"/>
  <c r="A47" i="1"/>
  <c r="A47" i="24" s="1"/>
  <c r="A46" i="1"/>
  <c r="A46" i="24" s="1"/>
  <c r="B57" i="1"/>
  <c r="B57" i="24" s="1"/>
  <c r="B56" i="1"/>
  <c r="B56" i="24" s="1"/>
  <c r="B55" i="1"/>
  <c r="B55" i="24" s="1"/>
  <c r="B54" i="1"/>
  <c r="B54" i="24" s="1"/>
  <c r="B53" i="1"/>
  <c r="B53" i="24" s="1"/>
  <c r="B52" i="1"/>
  <c r="B52" i="24" s="1"/>
  <c r="B51" i="1"/>
  <c r="B51" i="24" s="1"/>
  <c r="B50" i="1"/>
  <c r="B50" i="24" s="1"/>
  <c r="B49" i="1"/>
  <c r="B49" i="24" s="1"/>
  <c r="B48" i="1"/>
  <c r="B48" i="24" s="1"/>
  <c r="B47" i="1"/>
  <c r="B47" i="24" s="1"/>
  <c r="B46" i="1"/>
  <c r="B46" i="24" s="1"/>
  <c r="L45" i="1"/>
  <c r="L45" i="24" s="1"/>
  <c r="J45" i="1"/>
  <c r="J45" i="24" s="1"/>
  <c r="H45" i="1"/>
  <c r="H45" i="24" s="1"/>
  <c r="G45" i="1"/>
  <c r="G45" i="24" s="1"/>
  <c r="E45" i="1"/>
  <c r="E45" i="24" s="1"/>
  <c r="D45" i="1"/>
  <c r="D45" i="24" s="1"/>
  <c r="B45" i="1"/>
  <c r="B45" i="24" s="1"/>
  <c r="B44" i="1"/>
  <c r="B44" i="24" s="1"/>
  <c r="B42" i="1"/>
  <c r="B42" i="24" s="1"/>
  <c r="B41" i="1"/>
  <c r="B41" i="24" s="1"/>
  <c r="B25" i="1"/>
  <c r="B25" i="24" s="1"/>
  <c r="B24" i="1"/>
  <c r="B24" i="24" s="1"/>
  <c r="B16" i="1"/>
  <c r="B16" i="24" s="1"/>
  <c r="B15" i="1"/>
  <c r="B15" i="24" s="1"/>
  <c r="B14" i="1"/>
  <c r="B14" i="24" s="1"/>
  <c r="B13" i="1"/>
  <c r="B13" i="24" s="1"/>
  <c r="B12" i="1"/>
  <c r="B12" i="24" s="1"/>
  <c r="B11" i="1"/>
  <c r="B11" i="24" s="1"/>
  <c r="B10" i="1"/>
  <c r="B10" i="24" s="1"/>
  <c r="B9" i="1"/>
  <c r="B9" i="24" s="1"/>
  <c r="B8" i="1"/>
  <c r="B8" i="24" s="1"/>
  <c r="L7" i="1"/>
  <c r="L7" i="24" s="1"/>
  <c r="J7" i="1"/>
  <c r="J7" i="24" s="1"/>
  <c r="H7" i="1"/>
  <c r="H7" i="24" s="1"/>
  <c r="H131" i="24" s="1"/>
  <c r="G7" i="1"/>
  <c r="G7" i="24" s="1"/>
  <c r="G131" i="24" s="1"/>
  <c r="E7" i="1"/>
  <c r="E7" i="24" s="1"/>
  <c r="E131" i="24" s="1"/>
  <c r="D7" i="1"/>
  <c r="D7" i="24" s="1"/>
  <c r="D131" i="24" s="1"/>
  <c r="B7" i="1"/>
  <c r="B7" i="24" s="1"/>
  <c r="B6" i="1"/>
  <c r="B6" i="24" s="1"/>
  <c r="K6" i="8"/>
  <c r="D6" i="8" s="1"/>
  <c r="D120" i="1" s="1"/>
  <c r="D120" i="24" s="1"/>
  <c r="D125" i="24" s="1"/>
  <c r="D130" i="24" s="1"/>
  <c r="K15" i="7"/>
  <c r="N15" i="7" s="1"/>
  <c r="K6" i="7"/>
  <c r="D6" i="7" s="1"/>
  <c r="D109" i="1" s="1"/>
  <c r="D109" i="24" s="1"/>
  <c r="K6" i="6"/>
  <c r="G104" i="1" s="1"/>
  <c r="G104" i="24" s="1"/>
  <c r="K6" i="4"/>
  <c r="D6" i="4" s="1"/>
  <c r="D65" i="1" s="1"/>
  <c r="D65" i="24" s="1"/>
  <c r="K5" i="5"/>
  <c r="G60" i="1" s="1"/>
  <c r="G60" i="24" s="1"/>
  <c r="K6" i="3"/>
  <c r="D6" i="3" s="1"/>
  <c r="D44" i="1" s="1"/>
  <c r="D44" i="24" s="1"/>
  <c r="K6" i="2"/>
  <c r="L62" i="29"/>
  <c r="J62" i="29"/>
  <c r="H62" i="29"/>
  <c r="D62" i="29"/>
  <c r="L38" i="29"/>
  <c r="J38" i="29"/>
  <c r="H38" i="29"/>
  <c r="D38" i="29"/>
  <c r="L24" i="29"/>
  <c r="J24" i="29"/>
  <c r="H24" i="29"/>
  <c r="D24" i="29"/>
  <c r="L46" i="1"/>
  <c r="L47" i="1"/>
  <c r="L48" i="1"/>
  <c r="E78" i="27"/>
  <c r="G78" i="27" s="1"/>
  <c r="I78" i="27" s="1"/>
  <c r="K78" i="27" s="1"/>
  <c r="M78" i="27" s="1"/>
  <c r="O78" i="27" s="1"/>
  <c r="Q78" i="27" s="1"/>
  <c r="S78" i="27" s="1"/>
  <c r="U78" i="27" s="1"/>
  <c r="W78" i="27" s="1"/>
  <c r="Y78" i="27" s="1"/>
  <c r="AA78" i="27" s="1"/>
  <c r="E76" i="27"/>
  <c r="G76" i="27" s="1"/>
  <c r="I76" i="27" s="1"/>
  <c r="K76" i="27" s="1"/>
  <c r="M76" i="27" s="1"/>
  <c r="O76" i="27" s="1"/>
  <c r="Q76" i="27" s="1"/>
  <c r="S76" i="27" s="1"/>
  <c r="U76" i="27" s="1"/>
  <c r="W76" i="27" s="1"/>
  <c r="Y76" i="27" s="1"/>
  <c r="AA76" i="27" s="1"/>
  <c r="E72" i="27"/>
  <c r="G72" i="27" s="1"/>
  <c r="I72" i="27" s="1"/>
  <c r="K72" i="27" s="1"/>
  <c r="M72" i="27" s="1"/>
  <c r="O72" i="27" s="1"/>
  <c r="Q72" i="27" s="1"/>
  <c r="S72" i="27" s="1"/>
  <c r="U72" i="27" s="1"/>
  <c r="W72" i="27" s="1"/>
  <c r="Y72" i="27" s="1"/>
  <c r="AA72" i="27" s="1"/>
  <c r="AD38" i="27"/>
  <c r="AD37" i="27"/>
  <c r="AD36" i="27"/>
  <c r="AD35" i="27"/>
  <c r="AD32" i="27"/>
  <c r="AD31" i="27"/>
  <c r="AD30" i="27"/>
  <c r="AD28" i="27"/>
  <c r="AD11" i="27"/>
  <c r="G70" i="27"/>
  <c r="P10" i="26"/>
  <c r="P9" i="26"/>
  <c r="P8" i="26"/>
  <c r="D100" i="1"/>
  <c r="E100" i="1"/>
  <c r="N28" i="2"/>
  <c r="G8" i="1"/>
  <c r="G9" i="1"/>
  <c r="G10" i="1"/>
  <c r="G11" i="1"/>
  <c r="G12" i="1"/>
  <c r="J12" i="1" s="1"/>
  <c r="G13" i="1"/>
  <c r="J13" i="1" s="1"/>
  <c r="G14" i="1"/>
  <c r="G15" i="1"/>
  <c r="G16" i="1"/>
  <c r="L57" i="1"/>
  <c r="H57" i="1"/>
  <c r="G57" i="1"/>
  <c r="J57" i="1" s="1"/>
  <c r="D57" i="1"/>
  <c r="E57"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1" i="1"/>
  <c r="L101" i="1"/>
  <c r="H101" i="1"/>
  <c r="G101" i="1"/>
  <c r="J101" i="1" s="1"/>
  <c r="E101" i="1"/>
  <c r="L100" i="1"/>
  <c r="H100" i="1"/>
  <c r="G100" i="1"/>
  <c r="J100" i="1" s="1"/>
  <c r="G67" i="1"/>
  <c r="J67" i="1" s="1"/>
  <c r="G68" i="1"/>
  <c r="G69" i="1"/>
  <c r="G70" i="1"/>
  <c r="G71" i="1"/>
  <c r="J71" i="1" s="1"/>
  <c r="G72" i="1"/>
  <c r="G73" i="1"/>
  <c r="G74" i="1"/>
  <c r="G75" i="1"/>
  <c r="G76" i="1"/>
  <c r="G77" i="1"/>
  <c r="J77" i="1" s="1"/>
  <c r="G78" i="1"/>
  <c r="G79" i="1"/>
  <c r="G80" i="1"/>
  <c r="G81" i="1"/>
  <c r="G82" i="1"/>
  <c r="J82" i="1" s="1"/>
  <c r="G83" i="1"/>
  <c r="J83" i="1" s="1"/>
  <c r="G84" i="1"/>
  <c r="G85" i="1"/>
  <c r="J85" i="1" s="1"/>
  <c r="G86" i="1"/>
  <c r="J86" i="1" s="1"/>
  <c r="G87" i="1"/>
  <c r="J87" i="1" s="1"/>
  <c r="G88" i="1"/>
  <c r="G89" i="1"/>
  <c r="J89" i="1" s="1"/>
  <c r="G90" i="1"/>
  <c r="J90" i="1" s="1"/>
  <c r="G91" i="1"/>
  <c r="G92" i="1"/>
  <c r="G93" i="1"/>
  <c r="G94" i="1"/>
  <c r="J94" i="1" s="1"/>
  <c r="G95" i="1"/>
  <c r="J95" i="1" s="1"/>
  <c r="G96" i="1"/>
  <c r="G97" i="1"/>
  <c r="J97" i="1" s="1"/>
  <c r="G98" i="1"/>
  <c r="J98" i="1" s="1"/>
  <c r="G99" i="1"/>
  <c r="B1" i="24"/>
  <c r="B1" i="1"/>
  <c r="B1" i="25"/>
  <c r="B1" i="8"/>
  <c r="B1" i="7"/>
  <c r="B1" i="6"/>
  <c r="B1" i="4"/>
  <c r="B1" i="5"/>
  <c r="B1" i="3"/>
  <c r="B1" i="2"/>
  <c r="D67" i="24"/>
  <c r="D68" i="24"/>
  <c r="D69" i="24"/>
  <c r="D70" i="24"/>
  <c r="D71" i="24"/>
  <c r="D72" i="24"/>
  <c r="D73" i="24"/>
  <c r="D74" i="24"/>
  <c r="D75" i="24"/>
  <c r="D76" i="24"/>
  <c r="D77" i="24"/>
  <c r="D78" i="24"/>
  <c r="D79" i="24"/>
  <c r="D80" i="24"/>
  <c r="D81" i="24"/>
  <c r="D82" i="24"/>
  <c r="D83" i="24"/>
  <c r="D84" i="24"/>
  <c r="D85" i="24"/>
  <c r="D86" i="24"/>
  <c r="D87" i="24"/>
  <c r="D88" i="24"/>
  <c r="D89" i="24"/>
  <c r="D90" i="24"/>
  <c r="D91" i="24"/>
  <c r="D92" i="24"/>
  <c r="D93" i="24"/>
  <c r="D94" i="24"/>
  <c r="D95" i="24"/>
  <c r="D96" i="24"/>
  <c r="D97" i="24"/>
  <c r="D98" i="24"/>
  <c r="D99" i="24"/>
  <c r="D100" i="24"/>
  <c r="D101" i="24"/>
  <c r="L101" i="24"/>
  <c r="G101" i="24"/>
  <c r="J101" i="24" s="1"/>
  <c r="H101" i="24"/>
  <c r="E101" i="24"/>
  <c r="L100" i="24"/>
  <c r="H100" i="24"/>
  <c r="G100" i="24"/>
  <c r="J100" i="24" s="1"/>
  <c r="E100" i="24"/>
  <c r="H57" i="24"/>
  <c r="G57" i="24"/>
  <c r="J57" i="24" s="1"/>
  <c r="D57" i="24"/>
  <c r="E57" i="24"/>
  <c r="I15" i="2"/>
  <c r="E15" i="24" s="1"/>
  <c r="K43" i="4"/>
  <c r="J16" i="36" s="1"/>
  <c r="G67" i="24"/>
  <c r="J67" i="24" s="1"/>
  <c r="G68" i="24"/>
  <c r="G69" i="24"/>
  <c r="G70" i="24"/>
  <c r="G71" i="24"/>
  <c r="J71" i="24" s="1"/>
  <c r="G72" i="24"/>
  <c r="G73" i="24"/>
  <c r="G74" i="24"/>
  <c r="G75" i="24"/>
  <c r="G76" i="24"/>
  <c r="G77" i="24"/>
  <c r="J77" i="24" s="1"/>
  <c r="G78" i="24"/>
  <c r="G79" i="24"/>
  <c r="G80" i="24"/>
  <c r="G81" i="24"/>
  <c r="J81" i="24" s="1"/>
  <c r="G82" i="24"/>
  <c r="J82" i="24" s="1"/>
  <c r="G83" i="24"/>
  <c r="J83" i="24" s="1"/>
  <c r="G84" i="24"/>
  <c r="G85" i="24"/>
  <c r="J85" i="24" s="1"/>
  <c r="G86" i="24"/>
  <c r="J86" i="24" s="1"/>
  <c r="G87" i="24"/>
  <c r="J87" i="24" s="1"/>
  <c r="G88" i="24"/>
  <c r="G89" i="24"/>
  <c r="J89" i="24" s="1"/>
  <c r="G90" i="24"/>
  <c r="J90" i="24" s="1"/>
  <c r="G91" i="24"/>
  <c r="G92" i="24"/>
  <c r="G93" i="24"/>
  <c r="J93" i="24" s="1"/>
  <c r="G94" i="24"/>
  <c r="J94" i="24" s="1"/>
  <c r="G95" i="24"/>
  <c r="J95" i="24" s="1"/>
  <c r="G96" i="24"/>
  <c r="G97" i="24"/>
  <c r="J97" i="24" s="1"/>
  <c r="G98" i="24"/>
  <c r="J98" i="24" s="1"/>
  <c r="G99" i="24"/>
  <c r="J99" i="24" s="1"/>
  <c r="C23" i="25"/>
  <c r="G56" i="1"/>
  <c r="D56" i="1"/>
  <c r="L56" i="1"/>
  <c r="N22" i="3"/>
  <c r="N43" i="2"/>
  <c r="N36" i="2"/>
  <c r="N16" i="2"/>
  <c r="G56" i="24"/>
  <c r="D56" i="24"/>
  <c r="I11" i="2"/>
  <c r="E11" i="24" s="1"/>
  <c r="N15" i="2"/>
  <c r="N11" i="2"/>
  <c r="I10" i="2"/>
  <c r="E10" i="24" s="1"/>
  <c r="I14" i="2"/>
  <c r="E14" i="1" s="1"/>
  <c r="L133" i="24"/>
  <c r="L132" i="24"/>
  <c r="M53" i="25"/>
  <c r="L53" i="25"/>
  <c r="K53" i="25"/>
  <c r="J53" i="25"/>
  <c r="I53" i="25"/>
  <c r="H53" i="25"/>
  <c r="G53" i="25"/>
  <c r="F53" i="25"/>
  <c r="E53" i="25"/>
  <c r="D53" i="25"/>
  <c r="C53" i="25"/>
  <c r="N53" i="25"/>
  <c r="O52" i="25"/>
  <c r="O51" i="25"/>
  <c r="O50" i="25"/>
  <c r="O46" i="25"/>
  <c r="O45" i="25"/>
  <c r="O40" i="25"/>
  <c r="O39" i="25"/>
  <c r="O34" i="25"/>
  <c r="O33" i="25"/>
  <c r="N47" i="25"/>
  <c r="M47" i="25"/>
  <c r="L47" i="25"/>
  <c r="K47" i="25"/>
  <c r="J47" i="25"/>
  <c r="I47" i="25"/>
  <c r="H47" i="25"/>
  <c r="G47" i="25"/>
  <c r="F47" i="25"/>
  <c r="E47" i="25"/>
  <c r="D47" i="25"/>
  <c r="C47" i="25"/>
  <c r="O44" i="25"/>
  <c r="N41" i="25"/>
  <c r="M41" i="25"/>
  <c r="L41" i="25"/>
  <c r="K41" i="25"/>
  <c r="J41" i="25"/>
  <c r="I41" i="25"/>
  <c r="H41" i="25"/>
  <c r="G41" i="25"/>
  <c r="F41" i="25"/>
  <c r="E41" i="25"/>
  <c r="D41" i="25"/>
  <c r="C41" i="25"/>
  <c r="N35" i="25"/>
  <c r="M35" i="25"/>
  <c r="L35" i="25"/>
  <c r="K35" i="25"/>
  <c r="J35" i="25"/>
  <c r="I35" i="25"/>
  <c r="H35" i="25"/>
  <c r="G35" i="25"/>
  <c r="F35" i="25"/>
  <c r="E35" i="25"/>
  <c r="D35" i="25"/>
  <c r="C35" i="25"/>
  <c r="N29" i="25"/>
  <c r="M29" i="25"/>
  <c r="L29" i="25"/>
  <c r="K29" i="25"/>
  <c r="J29" i="25"/>
  <c r="I29" i="25"/>
  <c r="H29" i="25"/>
  <c r="G29" i="25"/>
  <c r="F29" i="25"/>
  <c r="E29" i="25"/>
  <c r="D29" i="25"/>
  <c r="C29" i="25"/>
  <c r="O28" i="25"/>
  <c r="O27" i="25"/>
  <c r="O22" i="25"/>
  <c r="O21" i="25"/>
  <c r="O20" i="25"/>
  <c r="N23" i="25"/>
  <c r="M23" i="25"/>
  <c r="L23" i="25"/>
  <c r="K23" i="25"/>
  <c r="J23" i="25"/>
  <c r="I23" i="25"/>
  <c r="H23" i="25"/>
  <c r="G23" i="25"/>
  <c r="F23" i="25"/>
  <c r="E23" i="25"/>
  <c r="D23" i="25"/>
  <c r="O23" i="25" s="1"/>
  <c r="O11" i="25"/>
  <c r="N12" i="25"/>
  <c r="M12" i="25"/>
  <c r="L12" i="25"/>
  <c r="K12" i="25"/>
  <c r="J12" i="25"/>
  <c r="I12" i="25"/>
  <c r="H12" i="25"/>
  <c r="G12" i="25"/>
  <c r="F12" i="25"/>
  <c r="E12" i="25"/>
  <c r="D12" i="25"/>
  <c r="C12" i="25"/>
  <c r="O10" i="25"/>
  <c r="O9" i="25"/>
  <c r="L123" i="24"/>
  <c r="L122" i="24"/>
  <c r="L118" i="24"/>
  <c r="L117" i="24"/>
  <c r="G117" i="24"/>
  <c r="J117" i="24" s="1"/>
  <c r="L116" i="24"/>
  <c r="G116" i="24"/>
  <c r="J116" i="24" s="1"/>
  <c r="L115" i="24"/>
  <c r="G115" i="24"/>
  <c r="J115" i="24" s="1"/>
  <c r="L114" i="24"/>
  <c r="G114" i="24"/>
  <c r="J114" i="24" s="1"/>
  <c r="L113" i="24"/>
  <c r="G113" i="24"/>
  <c r="J113" i="24" s="1"/>
  <c r="L112" i="24"/>
  <c r="G112" i="24"/>
  <c r="J112" i="24" s="1"/>
  <c r="L111" i="24"/>
  <c r="G111" i="24"/>
  <c r="J111" i="24" s="1"/>
  <c r="L107" i="24"/>
  <c r="L106" i="24"/>
  <c r="L102" i="24"/>
  <c r="L99" i="24"/>
  <c r="L98" i="24"/>
  <c r="L97" i="24"/>
  <c r="L96" i="24"/>
  <c r="L95" i="24"/>
  <c r="L94" i="24"/>
  <c r="L93" i="24"/>
  <c r="L92" i="24"/>
  <c r="L91" i="24"/>
  <c r="L90" i="24"/>
  <c r="L89" i="24"/>
  <c r="L88" i="24"/>
  <c r="L87" i="24"/>
  <c r="L86" i="24"/>
  <c r="L85" i="24"/>
  <c r="L84" i="24"/>
  <c r="L83" i="24"/>
  <c r="L82" i="24"/>
  <c r="L81" i="24"/>
  <c r="L80" i="24"/>
  <c r="L79" i="24"/>
  <c r="L78" i="24"/>
  <c r="L77" i="24"/>
  <c r="L76" i="24"/>
  <c r="L75" i="24"/>
  <c r="L74" i="24"/>
  <c r="L73" i="24"/>
  <c r="L72" i="24"/>
  <c r="L71" i="24"/>
  <c r="L70" i="24"/>
  <c r="L69" i="24"/>
  <c r="L68" i="24"/>
  <c r="L67" i="24"/>
  <c r="L63" i="24"/>
  <c r="L62" i="24"/>
  <c r="G55" i="24"/>
  <c r="D55" i="24"/>
  <c r="G54" i="24"/>
  <c r="D54" i="24"/>
  <c r="G53" i="24"/>
  <c r="D53" i="24"/>
  <c r="G52" i="24"/>
  <c r="J52" i="24" s="1"/>
  <c r="D52" i="24"/>
  <c r="G51" i="24"/>
  <c r="D51" i="24"/>
  <c r="G50" i="24"/>
  <c r="D50" i="24"/>
  <c r="G49" i="24"/>
  <c r="D49" i="24"/>
  <c r="G48" i="24"/>
  <c r="D48" i="24"/>
  <c r="G47" i="24"/>
  <c r="D47" i="24"/>
  <c r="L8" i="24"/>
  <c r="H4" i="24"/>
  <c r="B4" i="24"/>
  <c r="O38" i="25"/>
  <c r="O32" i="25"/>
  <c r="O26" i="25"/>
  <c r="O19" i="25"/>
  <c r="O18" i="25"/>
  <c r="O17" i="25"/>
  <c r="O16" i="25"/>
  <c r="O15" i="25"/>
  <c r="O8" i="25"/>
  <c r="O7" i="25"/>
  <c r="O6" i="25"/>
  <c r="O5" i="25"/>
  <c r="O4" i="25"/>
  <c r="L22" i="3"/>
  <c r="H56" i="1" s="1"/>
  <c r="O53" i="25"/>
  <c r="I22" i="3"/>
  <c r="E56" i="24" s="1"/>
  <c r="I16" i="2"/>
  <c r="E16" i="1" s="1"/>
  <c r="N14" i="7"/>
  <c r="N13" i="7"/>
  <c r="N12" i="7"/>
  <c r="N11" i="7"/>
  <c r="N10" i="7"/>
  <c r="N9" i="7"/>
  <c r="N8" i="7"/>
  <c r="L14" i="7"/>
  <c r="H117" i="24" s="1"/>
  <c r="L13" i="7"/>
  <c r="L12" i="7"/>
  <c r="H115" i="1" s="1"/>
  <c r="L11" i="7"/>
  <c r="L10" i="7"/>
  <c r="H113" i="24" s="1"/>
  <c r="L9" i="7"/>
  <c r="L8" i="7"/>
  <c r="H111" i="1" s="1"/>
  <c r="I14" i="7"/>
  <c r="E117" i="1" s="1"/>
  <c r="I13" i="7"/>
  <c r="I12" i="7"/>
  <c r="I10" i="7"/>
  <c r="E113" i="24" s="1"/>
  <c r="I9" i="7"/>
  <c r="E112" i="1" s="1"/>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L40" i="4"/>
  <c r="H99" i="1" s="1"/>
  <c r="L39" i="4"/>
  <c r="H98" i="24" s="1"/>
  <c r="L38" i="4"/>
  <c r="H97" i="1" s="1"/>
  <c r="L37" i="4"/>
  <c r="L36" i="4"/>
  <c r="H95" i="24" s="1"/>
  <c r="L35" i="4"/>
  <c r="H94" i="24" s="1"/>
  <c r="L34" i="4"/>
  <c r="L33" i="4"/>
  <c r="L32" i="4"/>
  <c r="H91" i="1" s="1"/>
  <c r="L31" i="4"/>
  <c r="H90" i="1" s="1"/>
  <c r="L30" i="4"/>
  <c r="H89" i="1" s="1"/>
  <c r="L29" i="4"/>
  <c r="L28" i="4"/>
  <c r="H87" i="24" s="1"/>
  <c r="L27" i="4"/>
  <c r="H86" i="24" s="1"/>
  <c r="L26" i="4"/>
  <c r="L25" i="4"/>
  <c r="H84" i="1" s="1"/>
  <c r="L24" i="4"/>
  <c r="H83" i="1" s="1"/>
  <c r="L23" i="4"/>
  <c r="H82" i="24" s="1"/>
  <c r="L22" i="4"/>
  <c r="H81" i="24" s="1"/>
  <c r="L21" i="4"/>
  <c r="L20" i="4"/>
  <c r="H79" i="24" s="1"/>
  <c r="L18" i="4"/>
  <c r="L17" i="4"/>
  <c r="H76" i="24" s="1"/>
  <c r="L16" i="4"/>
  <c r="H75" i="1" s="1"/>
  <c r="L14" i="4"/>
  <c r="H73" i="24" s="1"/>
  <c r="L12" i="4"/>
  <c r="H71" i="24" s="1"/>
  <c r="L10" i="4"/>
  <c r="H69" i="24" s="1"/>
  <c r="L9" i="4"/>
  <c r="H68" i="24" s="1"/>
  <c r="I39" i="4"/>
  <c r="E98" i="24" s="1"/>
  <c r="I38" i="4"/>
  <c r="I35" i="4"/>
  <c r="I25" i="4"/>
  <c r="I23" i="4"/>
  <c r="E82" i="24" s="1"/>
  <c r="I17" i="4"/>
  <c r="I16" i="4"/>
  <c r="I15" i="4"/>
  <c r="I14" i="4"/>
  <c r="I13" i="4"/>
  <c r="E72" i="24" s="1"/>
  <c r="I12" i="4"/>
  <c r="I11" i="4"/>
  <c r="I10" i="4"/>
  <c r="E69" i="1" s="1"/>
  <c r="I9" i="4"/>
  <c r="E68" i="1" s="1"/>
  <c r="L21" i="3"/>
  <c r="L18" i="3"/>
  <c r="L17" i="3"/>
  <c r="H51" i="24" s="1"/>
  <c r="L16" i="3"/>
  <c r="H50" i="24" s="1"/>
  <c r="L13" i="3"/>
  <c r="I20" i="3"/>
  <c r="I18" i="3"/>
  <c r="E52" i="1" s="1"/>
  <c r="I15" i="3"/>
  <c r="I14" i="3"/>
  <c r="N21" i="3"/>
  <c r="N20" i="3"/>
  <c r="N19" i="3"/>
  <c r="N18" i="3"/>
  <c r="N17" i="3"/>
  <c r="N16" i="3"/>
  <c r="N15" i="3"/>
  <c r="N14" i="3"/>
  <c r="N13" i="3"/>
  <c r="D46" i="1"/>
  <c r="I13" i="2"/>
  <c r="E13" i="1" s="1"/>
  <c r="I12" i="2"/>
  <c r="E12" i="24" s="1"/>
  <c r="I9" i="2"/>
  <c r="E9" i="1" s="1"/>
  <c r="N35" i="2"/>
  <c r="N34" i="2"/>
  <c r="N33" i="2"/>
  <c r="N31" i="2"/>
  <c r="N30" i="2"/>
  <c r="N14" i="2"/>
  <c r="N13" i="2"/>
  <c r="N12" i="2"/>
  <c r="N10" i="2"/>
  <c r="N9" i="2"/>
  <c r="N8" i="2"/>
  <c r="B4" i="1"/>
  <c r="B4" i="8"/>
  <c r="B4" i="7"/>
  <c r="B3" i="6"/>
  <c r="B4" i="4"/>
  <c r="B3" i="5"/>
  <c r="B4" i="3"/>
  <c r="B4" i="2"/>
  <c r="L107" i="1"/>
  <c r="L106" i="1"/>
  <c r="L63" i="1"/>
  <c r="L62" i="1"/>
  <c r="L58" i="1"/>
  <c r="L55" i="1"/>
  <c r="L54" i="1"/>
  <c r="L53" i="1"/>
  <c r="L52" i="1"/>
  <c r="L51" i="1"/>
  <c r="L50" i="1"/>
  <c r="L49" i="1"/>
  <c r="L8" i="1"/>
  <c r="H4" i="1"/>
  <c r="L123" i="1"/>
  <c r="L122" i="1"/>
  <c r="L118" i="1"/>
  <c r="L117" i="1"/>
  <c r="L116" i="1"/>
  <c r="L115" i="1"/>
  <c r="L114" i="1"/>
  <c r="L113" i="1"/>
  <c r="L112" i="1"/>
  <c r="L111" i="1"/>
  <c r="L102"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I8" i="7"/>
  <c r="I11" i="7"/>
  <c r="E114" i="1" s="1"/>
  <c r="G117" i="1"/>
  <c r="J117" i="1" s="1"/>
  <c r="G116" i="1"/>
  <c r="J116" i="1" s="1"/>
  <c r="G115" i="1"/>
  <c r="J115" i="1" s="1"/>
  <c r="G114" i="1"/>
  <c r="J114" i="1" s="1"/>
  <c r="G113" i="1"/>
  <c r="J113" i="1" s="1"/>
  <c r="G112" i="1"/>
  <c r="J112" i="1" s="1"/>
  <c r="G111" i="1"/>
  <c r="J111" i="1" s="1"/>
  <c r="D117" i="1"/>
  <c r="D115" i="1"/>
  <c r="D114" i="1"/>
  <c r="D113" i="1"/>
  <c r="D112" i="1"/>
  <c r="D111" i="1"/>
  <c r="G55" i="1"/>
  <c r="G54" i="1"/>
  <c r="D54" i="1"/>
  <c r="G53" i="1"/>
  <c r="G52" i="1"/>
  <c r="J52" i="1" s="1"/>
  <c r="D52" i="1"/>
  <c r="G51" i="1"/>
  <c r="D51" i="1"/>
  <c r="G50" i="1"/>
  <c r="D50" i="1"/>
  <c r="G49" i="1"/>
  <c r="D49" i="1"/>
  <c r="G48" i="1"/>
  <c r="D48" i="1"/>
  <c r="G47" i="1"/>
  <c r="D47" i="1"/>
  <c r="D55" i="1"/>
  <c r="D53" i="1"/>
  <c r="L4" i="8"/>
  <c r="L4" i="7"/>
  <c r="L3" i="6"/>
  <c r="L4" i="4"/>
  <c r="L3" i="5"/>
  <c r="L4" i="2"/>
  <c r="I15" i="7"/>
  <c r="E118" i="1" s="1"/>
  <c r="H19" i="1"/>
  <c r="H23" i="24"/>
  <c r="I16" i="3"/>
  <c r="E50" i="1" s="1"/>
  <c r="I20" i="4"/>
  <c r="I22" i="4"/>
  <c r="I28" i="4"/>
  <c r="E87" i="1" s="1"/>
  <c r="I30" i="4"/>
  <c r="E89" i="24" s="1"/>
  <c r="I36" i="4"/>
  <c r="E95" i="1" s="1"/>
  <c r="I40" i="4"/>
  <c r="E99" i="1" s="1"/>
  <c r="I49" i="2"/>
  <c r="H19" i="24"/>
  <c r="H20" i="24"/>
  <c r="H18" i="1"/>
  <c r="L13" i="2"/>
  <c r="H13" i="24" s="1"/>
  <c r="L12" i="2"/>
  <c r="H12" i="1" s="1"/>
  <c r="L11" i="2"/>
  <c r="H11" i="24" s="1"/>
  <c r="I28" i="2"/>
  <c r="I8" i="2"/>
  <c r="E8" i="1" s="1"/>
  <c r="I34" i="4"/>
  <c r="E93" i="1" s="1"/>
  <c r="I26" i="4"/>
  <c r="E85" i="1" s="1"/>
  <c r="I18" i="4"/>
  <c r="E77" i="24" s="1"/>
  <c r="I32" i="4"/>
  <c r="E91" i="24" s="1"/>
  <c r="I24" i="4"/>
  <c r="I8" i="4"/>
  <c r="E67" i="24" s="1"/>
  <c r="I33" i="4"/>
  <c r="I19" i="3"/>
  <c r="E53" i="1" s="1"/>
  <c r="I31" i="4"/>
  <c r="E90" i="24" s="1"/>
  <c r="I21" i="3"/>
  <c r="E55" i="24" s="1"/>
  <c r="I37" i="4"/>
  <c r="E96" i="24" s="1"/>
  <c r="I29" i="4"/>
  <c r="E88" i="1" s="1"/>
  <c r="I21" i="4"/>
  <c r="E80" i="1" s="1"/>
  <c r="I27" i="4"/>
  <c r="E86" i="24" s="1"/>
  <c r="I19" i="4"/>
  <c r="E78" i="1" s="1"/>
  <c r="I17" i="3"/>
  <c r="E51" i="24" s="1"/>
  <c r="I13" i="3"/>
  <c r="E47" i="1" s="1"/>
  <c r="H21" i="1"/>
  <c r="H21" i="24"/>
  <c r="H22" i="1"/>
  <c r="H22" i="24"/>
  <c r="H20" i="1"/>
  <c r="G55" i="25" l="1"/>
  <c r="M29" i="27" s="1"/>
  <c r="K55" i="25"/>
  <c r="U29" i="27" s="1"/>
  <c r="O35" i="25"/>
  <c r="O41" i="25"/>
  <c r="O47" i="25"/>
  <c r="D55" i="25"/>
  <c r="G29" i="27" s="1"/>
  <c r="H55" i="25"/>
  <c r="O29" i="27" s="1"/>
  <c r="L55" i="25"/>
  <c r="W29" i="27" s="1"/>
  <c r="J73" i="24"/>
  <c r="J91" i="24"/>
  <c r="J91" i="1"/>
  <c r="I43" i="4"/>
  <c r="H16" i="36"/>
  <c r="H20" i="36" s="1"/>
  <c r="L14" i="3"/>
  <c r="H48" i="1" s="1"/>
  <c r="L20" i="3"/>
  <c r="H54" i="1" s="1"/>
  <c r="L8" i="4"/>
  <c r="H67" i="24" s="1"/>
  <c r="L13" i="4"/>
  <c r="H72" i="24" s="1"/>
  <c r="L15" i="3"/>
  <c r="H49" i="1" s="1"/>
  <c r="L19" i="3"/>
  <c r="H53" i="24" s="1"/>
  <c r="L11" i="4"/>
  <c r="H70" i="24" s="1"/>
  <c r="L15" i="4"/>
  <c r="H74" i="24" s="1"/>
  <c r="L35" i="2"/>
  <c r="H31" i="24" s="1"/>
  <c r="J15" i="37"/>
  <c r="J14" i="36"/>
  <c r="L11" i="3"/>
  <c r="L8" i="3"/>
  <c r="L10" i="3"/>
  <c r="J17" i="1"/>
  <c r="J16" i="1"/>
  <c r="J15" i="1"/>
  <c r="J14" i="24"/>
  <c r="J10" i="24"/>
  <c r="J8" i="1"/>
  <c r="J99" i="1"/>
  <c r="J96" i="24"/>
  <c r="J81" i="1"/>
  <c r="J96" i="1"/>
  <c r="J93" i="1"/>
  <c r="J92" i="24"/>
  <c r="J92" i="1"/>
  <c r="J88" i="24"/>
  <c r="J88" i="1"/>
  <c r="J84" i="24"/>
  <c r="J84" i="1"/>
  <c r="J80" i="24"/>
  <c r="J80" i="1"/>
  <c r="J79" i="24"/>
  <c r="J79" i="1"/>
  <c r="J78" i="24"/>
  <c r="J78" i="1"/>
  <c r="J76" i="24"/>
  <c r="J76" i="1"/>
  <c r="J75" i="24"/>
  <c r="J75" i="1"/>
  <c r="J74" i="24"/>
  <c r="J74" i="1"/>
  <c r="J73" i="1"/>
  <c r="J72" i="24"/>
  <c r="J72" i="1"/>
  <c r="J70" i="24"/>
  <c r="J70" i="1"/>
  <c r="J69" i="24"/>
  <c r="J69" i="1"/>
  <c r="J68" i="24"/>
  <c r="J68" i="1"/>
  <c r="N12" i="3"/>
  <c r="K24" i="3"/>
  <c r="J16" i="37" s="1"/>
  <c r="E55" i="25"/>
  <c r="I29" i="27" s="1"/>
  <c r="I55" i="25"/>
  <c r="Q29" i="27" s="1"/>
  <c r="M55" i="25"/>
  <c r="Y29" i="27" s="1"/>
  <c r="F55" i="25"/>
  <c r="K29" i="27" s="1"/>
  <c r="J55" i="25"/>
  <c r="S29" i="27" s="1"/>
  <c r="O29" i="25"/>
  <c r="N55" i="25"/>
  <c r="AA29" i="27" s="1"/>
  <c r="C55" i="25"/>
  <c r="E29" i="27" s="1"/>
  <c r="E77" i="27" s="1"/>
  <c r="E79" i="27" s="1"/>
  <c r="O12" i="25"/>
  <c r="J66" i="29"/>
  <c r="D66" i="29"/>
  <c r="G34" i="29"/>
  <c r="N34" i="29" s="1"/>
  <c r="Q34" i="29" s="1"/>
  <c r="P34" i="29" s="1"/>
  <c r="U48" i="29"/>
  <c r="G48" i="29"/>
  <c r="N48" i="29" s="1"/>
  <c r="Q48" i="29" s="1"/>
  <c r="P48" i="29" s="1"/>
  <c r="U18" i="29"/>
  <c r="V18" i="29" s="1"/>
  <c r="G18" i="29"/>
  <c r="N18" i="29" s="1"/>
  <c r="Q18" i="29" s="1"/>
  <c r="P18" i="29" s="1"/>
  <c r="N46" i="29"/>
  <c r="Q46" i="29" s="1"/>
  <c r="P46" i="29" s="1"/>
  <c r="M24" i="29"/>
  <c r="N14" i="29"/>
  <c r="Q14" i="29" s="1"/>
  <c r="M38" i="29"/>
  <c r="H66" i="29"/>
  <c r="K38" i="29"/>
  <c r="G44" i="29"/>
  <c r="N44" i="29" s="1"/>
  <c r="Q44" i="29" s="1"/>
  <c r="P44" i="29" s="1"/>
  <c r="U17" i="29"/>
  <c r="R44" i="29"/>
  <c r="S44" i="29" s="1"/>
  <c r="L66" i="29"/>
  <c r="I24" i="29"/>
  <c r="U47" i="29"/>
  <c r="V47" i="29" s="1"/>
  <c r="R34" i="29"/>
  <c r="S34" i="29" s="1"/>
  <c r="Q1" i="29"/>
  <c r="M62" i="29"/>
  <c r="N47" i="29"/>
  <c r="Q47" i="29" s="1"/>
  <c r="P47" i="29" s="1"/>
  <c r="U42" i="29"/>
  <c r="F62" i="29"/>
  <c r="U29" i="29"/>
  <c r="G29" i="29"/>
  <c r="N29" i="29" s="1"/>
  <c r="Q29" i="29" s="1"/>
  <c r="P29" i="29" s="1"/>
  <c r="U20" i="29"/>
  <c r="G20" i="29"/>
  <c r="N20" i="29" s="1"/>
  <c r="Q20" i="29" s="1"/>
  <c r="P20" i="29" s="1"/>
  <c r="I62" i="29"/>
  <c r="N42" i="29"/>
  <c r="U45" i="29"/>
  <c r="V45" i="29" s="1"/>
  <c r="G45" i="29"/>
  <c r="N45" i="29" s="1"/>
  <c r="Q45" i="29" s="1"/>
  <c r="P45" i="29" s="1"/>
  <c r="U16" i="29"/>
  <c r="V16" i="29" s="1"/>
  <c r="G16" i="29"/>
  <c r="N16" i="29" s="1"/>
  <c r="Q16" i="29" s="1"/>
  <c r="P16" i="29" s="1"/>
  <c r="E24" i="29"/>
  <c r="K62" i="29"/>
  <c r="G30" i="29"/>
  <c r="N30" i="29" s="1"/>
  <c r="Q30" i="29" s="1"/>
  <c r="P30" i="29" s="1"/>
  <c r="U46" i="29"/>
  <c r="V46" i="29" s="1"/>
  <c r="G15" i="29"/>
  <c r="N15" i="29" s="1"/>
  <c r="Q15" i="29" s="1"/>
  <c r="P15" i="29" s="1"/>
  <c r="U15" i="29"/>
  <c r="G43" i="29"/>
  <c r="N43" i="29" s="1"/>
  <c r="Q43" i="29" s="1"/>
  <c r="P43" i="29" s="1"/>
  <c r="R30" i="29"/>
  <c r="S30" i="29" s="1"/>
  <c r="R18" i="29"/>
  <c r="S18" i="29" s="1"/>
  <c r="E62" i="29"/>
  <c r="K24" i="29"/>
  <c r="U43" i="29"/>
  <c r="V43" i="29" s="1"/>
  <c r="F28" i="29"/>
  <c r="E38" i="29"/>
  <c r="G19" i="29"/>
  <c r="N19" i="29" s="1"/>
  <c r="Q19" i="29" s="1"/>
  <c r="P19" i="29" s="1"/>
  <c r="U19" i="29"/>
  <c r="V19" i="29" s="1"/>
  <c r="N17" i="29"/>
  <c r="Q17" i="29" s="1"/>
  <c r="P17" i="29" s="1"/>
  <c r="F24" i="29"/>
  <c r="U14" i="29"/>
  <c r="E70" i="27"/>
  <c r="L43" i="4"/>
  <c r="H4" i="27"/>
  <c r="H5" i="27" s="1"/>
  <c r="J47" i="24"/>
  <c r="J53" i="24"/>
  <c r="J51" i="24"/>
  <c r="J47" i="1"/>
  <c r="J49" i="1"/>
  <c r="J51" i="1"/>
  <c r="J49" i="24"/>
  <c r="J54" i="1"/>
  <c r="J54" i="24"/>
  <c r="J14" i="1"/>
  <c r="J34" i="1"/>
  <c r="J48" i="1"/>
  <c r="J50" i="1"/>
  <c r="J55" i="1"/>
  <c r="J56" i="1"/>
  <c r="J9" i="1"/>
  <c r="J16" i="24"/>
  <c r="J8" i="24"/>
  <c r="J48" i="24"/>
  <c r="J50" i="24"/>
  <c r="J10" i="1"/>
  <c r="J9" i="24"/>
  <c r="J17" i="24"/>
  <c r="J53" i="1"/>
  <c r="J55" i="24"/>
  <c r="J56" i="24"/>
  <c r="J15" i="24"/>
  <c r="G120" i="1"/>
  <c r="G120" i="24" s="1"/>
  <c r="G125" i="24" s="1"/>
  <c r="G130" i="24" s="1"/>
  <c r="D118" i="1"/>
  <c r="G109" i="1"/>
  <c r="G109" i="24" s="1"/>
  <c r="D118" i="24"/>
  <c r="G118" i="1"/>
  <c r="J118" i="1" s="1"/>
  <c r="G118" i="24"/>
  <c r="J118" i="24" s="1"/>
  <c r="D6" i="6"/>
  <c r="D104" i="1" s="1"/>
  <c r="D104" i="24" s="1"/>
  <c r="G65" i="1"/>
  <c r="G65" i="24" s="1"/>
  <c r="G102" i="1"/>
  <c r="H102" i="1" s="1"/>
  <c r="D102" i="24"/>
  <c r="E102" i="24" s="1"/>
  <c r="D102" i="1"/>
  <c r="E102" i="1" s="1"/>
  <c r="G102" i="24"/>
  <c r="D5" i="5"/>
  <c r="D60" i="1" s="1"/>
  <c r="D60" i="24" s="1"/>
  <c r="D46" i="24"/>
  <c r="D58" i="24" s="1"/>
  <c r="I12" i="3"/>
  <c r="E46" i="24" s="1"/>
  <c r="G44" i="1"/>
  <c r="G44" i="24" s="1"/>
  <c r="D58" i="1"/>
  <c r="J32" i="1"/>
  <c r="J32" i="24"/>
  <c r="J31" i="24"/>
  <c r="J33" i="1"/>
  <c r="J34" i="24"/>
  <c r="L38" i="2"/>
  <c r="H34" i="24" s="1"/>
  <c r="L37" i="2"/>
  <c r="H33" i="1" s="1"/>
  <c r="L36" i="2"/>
  <c r="H32" i="24" s="1"/>
  <c r="E29" i="24"/>
  <c r="L30" i="2"/>
  <c r="H26" i="1" s="1"/>
  <c r="L17" i="2"/>
  <c r="H17" i="24" s="1"/>
  <c r="L16" i="2"/>
  <c r="L9" i="2"/>
  <c r="H9" i="24" s="1"/>
  <c r="L15" i="2"/>
  <c r="H15" i="24" s="1"/>
  <c r="L14" i="2"/>
  <c r="H14" i="24" s="1"/>
  <c r="L10" i="2"/>
  <c r="H10" i="24" s="1"/>
  <c r="J27" i="24"/>
  <c r="J27" i="1"/>
  <c r="J26" i="1"/>
  <c r="J25" i="1"/>
  <c r="J25" i="24"/>
  <c r="L8" i="2"/>
  <c r="H8" i="1" s="1"/>
  <c r="L31" i="2"/>
  <c r="H27" i="24" s="1"/>
  <c r="L29" i="2"/>
  <c r="H25" i="24" s="1"/>
  <c r="H36" i="1"/>
  <c r="H29" i="24"/>
  <c r="H13" i="1"/>
  <c r="H12" i="24"/>
  <c r="H28" i="1"/>
  <c r="H9" i="1"/>
  <c r="L50" i="2"/>
  <c r="L24" i="2"/>
  <c r="L27" i="2"/>
  <c r="L26" i="2"/>
  <c r="L25" i="2"/>
  <c r="L28" i="2"/>
  <c r="H37" i="24"/>
  <c r="H11" i="1"/>
  <c r="E14" i="24"/>
  <c r="H31" i="1"/>
  <c r="H38" i="24"/>
  <c r="H18" i="24"/>
  <c r="H23" i="1"/>
  <c r="H98" i="1"/>
  <c r="H95" i="1"/>
  <c r="H35" i="24"/>
  <c r="N49" i="2"/>
  <c r="L49" i="2"/>
  <c r="H41" i="1" s="1"/>
  <c r="H30" i="24"/>
  <c r="H40" i="24"/>
  <c r="H94" i="1"/>
  <c r="H50" i="1"/>
  <c r="H48" i="24"/>
  <c r="E40" i="24"/>
  <c r="E98" i="1"/>
  <c r="E12" i="1"/>
  <c r="E113" i="1"/>
  <c r="E82" i="1"/>
  <c r="E8" i="24"/>
  <c r="E30" i="24"/>
  <c r="E26" i="24"/>
  <c r="E53" i="24"/>
  <c r="E33" i="24"/>
  <c r="E21" i="24"/>
  <c r="E10" i="1"/>
  <c r="E20" i="24"/>
  <c r="E28" i="24"/>
  <c r="E9" i="24"/>
  <c r="E22" i="24"/>
  <c r="E17" i="1"/>
  <c r="E31" i="24"/>
  <c r="E16" i="24"/>
  <c r="E35" i="24"/>
  <c r="E38" i="24"/>
  <c r="E13" i="24"/>
  <c r="E27" i="24"/>
  <c r="E23" i="24"/>
  <c r="E37" i="1"/>
  <c r="E15" i="1"/>
  <c r="E32" i="24"/>
  <c r="E25" i="24"/>
  <c r="E19" i="1"/>
  <c r="H7" i="5"/>
  <c r="I7" i="5" s="1"/>
  <c r="E62" i="24" s="1"/>
  <c r="E63" i="24" s="1"/>
  <c r="E39" i="24"/>
  <c r="N50" i="2"/>
  <c r="E96" i="1"/>
  <c r="I50" i="2"/>
  <c r="E11" i="1"/>
  <c r="E112" i="24"/>
  <c r="E18" i="1"/>
  <c r="E36" i="24"/>
  <c r="E34" i="1"/>
  <c r="E88" i="24"/>
  <c r="H99" i="24"/>
  <c r="E87" i="24"/>
  <c r="H79" i="1"/>
  <c r="E56" i="1"/>
  <c r="H73" i="1"/>
  <c r="H87" i="1"/>
  <c r="G46" i="1"/>
  <c r="J46" i="1" s="1"/>
  <c r="E90" i="1"/>
  <c r="E89" i="1"/>
  <c r="E91" i="1"/>
  <c r="H51" i="1"/>
  <c r="H86" i="1"/>
  <c r="L15" i="7"/>
  <c r="H118" i="1" s="1"/>
  <c r="H76" i="1"/>
  <c r="H69" i="1"/>
  <c r="H89" i="24"/>
  <c r="H56" i="24"/>
  <c r="H113" i="1"/>
  <c r="N43" i="4"/>
  <c r="H83" i="24"/>
  <c r="E55" i="1"/>
  <c r="E67" i="1"/>
  <c r="H117" i="1"/>
  <c r="E80" i="24"/>
  <c r="H82" i="1"/>
  <c r="E93" i="24"/>
  <c r="E85" i="24"/>
  <c r="H81" i="1"/>
  <c r="H90" i="24"/>
  <c r="H71" i="1"/>
  <c r="E68" i="24"/>
  <c r="H91" i="24"/>
  <c r="H97" i="24"/>
  <c r="H111" i="24"/>
  <c r="H84" i="24"/>
  <c r="E86" i="1"/>
  <c r="E51" i="1"/>
  <c r="E47" i="24"/>
  <c r="E77" i="1"/>
  <c r="H49" i="24"/>
  <c r="E114" i="24"/>
  <c r="E118" i="24"/>
  <c r="H75" i="24"/>
  <c r="H115" i="24"/>
  <c r="H112" i="1"/>
  <c r="H112" i="24"/>
  <c r="E74" i="24"/>
  <c r="E74" i="1"/>
  <c r="H93" i="24"/>
  <c r="H93" i="1"/>
  <c r="J11" i="1"/>
  <c r="G24" i="1"/>
  <c r="E116" i="24"/>
  <c r="E116" i="1"/>
  <c r="E84" i="24"/>
  <c r="E84" i="1"/>
  <c r="H96" i="1"/>
  <c r="H96" i="24"/>
  <c r="E78" i="24"/>
  <c r="E79" i="1"/>
  <c r="E79" i="24"/>
  <c r="E48" i="24"/>
  <c r="E48" i="1"/>
  <c r="E71" i="24"/>
  <c r="E71" i="1"/>
  <c r="H85" i="24"/>
  <c r="H85" i="1"/>
  <c r="E111" i="24"/>
  <c r="E111" i="1"/>
  <c r="H77" i="24"/>
  <c r="H77" i="1"/>
  <c r="H80" i="1"/>
  <c r="H80" i="24"/>
  <c r="G6" i="1"/>
  <c r="G6" i="24" s="1"/>
  <c r="D6" i="2"/>
  <c r="D6" i="1" s="1"/>
  <c r="D6" i="24" s="1"/>
  <c r="D41" i="1"/>
  <c r="E50" i="24"/>
  <c r="H78" i="1"/>
  <c r="E72" i="1"/>
  <c r="E52" i="24"/>
  <c r="E69" i="24"/>
  <c r="E117" i="24"/>
  <c r="E49" i="1"/>
  <c r="E49" i="24"/>
  <c r="E99" i="24"/>
  <c r="E76" i="1"/>
  <c r="E76" i="24"/>
  <c r="E115" i="1"/>
  <c r="E115" i="24"/>
  <c r="H116" i="24"/>
  <c r="H116" i="1"/>
  <c r="E58" i="24"/>
  <c r="E58" i="1"/>
  <c r="H47" i="24"/>
  <c r="H47" i="1"/>
  <c r="E81" i="24"/>
  <c r="E81" i="1"/>
  <c r="E70" i="1"/>
  <c r="E70" i="24"/>
  <c r="H114" i="24"/>
  <c r="H114" i="1"/>
  <c r="G41" i="24"/>
  <c r="J26" i="24"/>
  <c r="E83" i="1"/>
  <c r="E83" i="24"/>
  <c r="H88" i="24"/>
  <c r="H88" i="1"/>
  <c r="D24" i="1"/>
  <c r="E92" i="1"/>
  <c r="E92" i="24"/>
  <c r="H52" i="24"/>
  <c r="H52" i="1"/>
  <c r="H55" i="24"/>
  <c r="H55" i="1"/>
  <c r="E73" i="24"/>
  <c r="E73" i="1"/>
  <c r="E94" i="24"/>
  <c r="E94" i="1"/>
  <c r="E97" i="24"/>
  <c r="E97" i="1"/>
  <c r="H92" i="24"/>
  <c r="H92" i="1"/>
  <c r="G46" i="24"/>
  <c r="L12" i="3"/>
  <c r="D24" i="24"/>
  <c r="G24" i="24"/>
  <c r="E95" i="24"/>
  <c r="H68" i="1"/>
  <c r="E54" i="24"/>
  <c r="E54" i="1"/>
  <c r="E75" i="24"/>
  <c r="E75" i="1"/>
  <c r="D41" i="24"/>
  <c r="G41" i="1"/>
  <c r="I38" i="29"/>
  <c r="H42" i="24" l="1"/>
  <c r="H42" i="1"/>
  <c r="E41" i="1"/>
  <c r="E42" i="1"/>
  <c r="E42" i="24"/>
  <c r="H54" i="24"/>
  <c r="J15" i="36"/>
  <c r="J18" i="36" s="1"/>
  <c r="J19" i="36" s="1"/>
  <c r="J17" i="37"/>
  <c r="J18" i="37" s="1"/>
  <c r="H34" i="1"/>
  <c r="H39" i="24"/>
  <c r="H74" i="1"/>
  <c r="H72" i="1"/>
  <c r="H67" i="1"/>
  <c r="H53" i="1"/>
  <c r="H70" i="1"/>
  <c r="H26" i="24"/>
  <c r="G77" i="27"/>
  <c r="I77" i="27" s="1"/>
  <c r="K77" i="27" s="1"/>
  <c r="E73" i="27"/>
  <c r="G73" i="27" s="1"/>
  <c r="I73" i="27" s="1"/>
  <c r="K73" i="27" s="1"/>
  <c r="M73" i="27" s="1"/>
  <c r="O73" i="27" s="1"/>
  <c r="Q73" i="27" s="1"/>
  <c r="S73" i="27" s="1"/>
  <c r="U73" i="27" s="1"/>
  <c r="W73" i="27" s="1"/>
  <c r="Y73" i="27" s="1"/>
  <c r="AA73" i="27" s="1"/>
  <c r="O55" i="25"/>
  <c r="AD29" i="27"/>
  <c r="K66" i="29"/>
  <c r="M66" i="29"/>
  <c r="R48" i="29"/>
  <c r="S48" i="29" s="1"/>
  <c r="V48" i="29"/>
  <c r="R19" i="29"/>
  <c r="S19" i="29" s="1"/>
  <c r="V17" i="29"/>
  <c r="R17" i="29"/>
  <c r="S17" i="29" s="1"/>
  <c r="I66" i="29"/>
  <c r="R47" i="29"/>
  <c r="S47" i="29" s="1"/>
  <c r="U24" i="29"/>
  <c r="V14" i="29"/>
  <c r="R43" i="29"/>
  <c r="S43" i="29" s="1"/>
  <c r="E66" i="29"/>
  <c r="R20" i="29"/>
  <c r="S20" i="29" s="1"/>
  <c r="V20" i="29"/>
  <c r="V29" i="29"/>
  <c r="R29" i="29"/>
  <c r="S29" i="29" s="1"/>
  <c r="R16" i="29"/>
  <c r="S16" i="29" s="1"/>
  <c r="R14" i="29"/>
  <c r="U28" i="29"/>
  <c r="R28" i="29" s="1"/>
  <c r="F38" i="29"/>
  <c r="F66" i="29" s="1"/>
  <c r="G28" i="29"/>
  <c r="V15" i="29"/>
  <c r="R15" i="29"/>
  <c r="S15" i="29" s="1"/>
  <c r="Q42" i="29"/>
  <c r="N62" i="29"/>
  <c r="U62" i="29"/>
  <c r="T62" i="29" s="1"/>
  <c r="V42" i="29"/>
  <c r="R42" i="29"/>
  <c r="R45" i="29"/>
  <c r="S45" i="29" s="1"/>
  <c r="N24" i="29"/>
  <c r="P14" i="29"/>
  <c r="P24" i="29" s="1"/>
  <c r="Q24" i="29"/>
  <c r="R46" i="29"/>
  <c r="S46" i="29" s="1"/>
  <c r="G24" i="29"/>
  <c r="G62" i="29"/>
  <c r="U15" i="27"/>
  <c r="Y15" i="27"/>
  <c r="Y27" i="27"/>
  <c r="M15" i="27"/>
  <c r="I15" i="27"/>
  <c r="G27" i="27"/>
  <c r="I70" i="27"/>
  <c r="E27" i="27"/>
  <c r="J102" i="1"/>
  <c r="H102" i="24"/>
  <c r="O27" i="27"/>
  <c r="S27" i="27"/>
  <c r="E15" i="27"/>
  <c r="J102" i="24"/>
  <c r="I27" i="27"/>
  <c r="Q15" i="27"/>
  <c r="G15" i="27"/>
  <c r="W15" i="27"/>
  <c r="AA15" i="27"/>
  <c r="O15" i="27"/>
  <c r="K27" i="27"/>
  <c r="Q27" i="27"/>
  <c r="AA27" i="27"/>
  <c r="S15" i="27"/>
  <c r="K15" i="27"/>
  <c r="U27" i="27"/>
  <c r="M27" i="27"/>
  <c r="W27" i="27"/>
  <c r="E46" i="1"/>
  <c r="H25" i="1"/>
  <c r="H17" i="1"/>
  <c r="H33" i="24"/>
  <c r="H32" i="1"/>
  <c r="H16" i="1"/>
  <c r="H16" i="24"/>
  <c r="H10" i="1"/>
  <c r="H15" i="1"/>
  <c r="H14" i="1"/>
  <c r="H8" i="24"/>
  <c r="J24" i="24"/>
  <c r="H27" i="1"/>
  <c r="J24" i="1"/>
  <c r="H24" i="24"/>
  <c r="E24" i="24"/>
  <c r="E41" i="24"/>
  <c r="E24" i="1"/>
  <c r="D62" i="24"/>
  <c r="D63" i="24" s="1"/>
  <c r="H8" i="5"/>
  <c r="H8" i="6" s="1"/>
  <c r="I8" i="5"/>
  <c r="D62" i="1"/>
  <c r="D63" i="1" s="1"/>
  <c r="E62" i="1"/>
  <c r="E63" i="1" s="1"/>
  <c r="H118" i="24"/>
  <c r="G58" i="1"/>
  <c r="J58" i="1" s="1"/>
  <c r="L24" i="3"/>
  <c r="K7" i="5"/>
  <c r="N24" i="3"/>
  <c r="D42" i="1"/>
  <c r="H46" i="1"/>
  <c r="H46" i="24"/>
  <c r="D42" i="24"/>
  <c r="E127" i="24" s="1"/>
  <c r="J46" i="24"/>
  <c r="G58" i="24"/>
  <c r="J58" i="24" s="1"/>
  <c r="J41" i="1"/>
  <c r="G42" i="1"/>
  <c r="G42" i="24"/>
  <c r="J41" i="24"/>
  <c r="H41" i="24" l="1"/>
  <c r="G79" i="27"/>
  <c r="I79" i="27"/>
  <c r="G127" i="24"/>
  <c r="G128" i="24" s="1"/>
  <c r="J127" i="24" s="1"/>
  <c r="J128" i="24" s="1"/>
  <c r="J17" i="36"/>
  <c r="J20" i="36" s="1"/>
  <c r="O24" i="29"/>
  <c r="G38" i="29"/>
  <c r="G66" i="29" s="1"/>
  <c r="N28" i="29"/>
  <c r="S42" i="29"/>
  <c r="S62" i="29" s="1"/>
  <c r="R62" i="29"/>
  <c r="Q62" i="29"/>
  <c r="P42" i="29"/>
  <c r="P62" i="29" s="1"/>
  <c r="U38" i="29"/>
  <c r="T38" i="29" s="1"/>
  <c r="V28" i="29"/>
  <c r="V38" i="29" s="1"/>
  <c r="V24" i="29"/>
  <c r="V62" i="29"/>
  <c r="R38" i="29"/>
  <c r="S28" i="29"/>
  <c r="S38" i="29" s="1"/>
  <c r="R24" i="29"/>
  <c r="S14" i="29"/>
  <c r="S24" i="29" s="1"/>
  <c r="T24" i="29"/>
  <c r="K70" i="27"/>
  <c r="M77" i="27"/>
  <c r="K79" i="27"/>
  <c r="AD27" i="27"/>
  <c r="AD15" i="27"/>
  <c r="H24" i="1"/>
  <c r="J42" i="1"/>
  <c r="H9" i="6"/>
  <c r="I8" i="6"/>
  <c r="G62" i="24"/>
  <c r="G63" i="24" s="1"/>
  <c r="J62" i="24" s="1"/>
  <c r="J63" i="24" s="1"/>
  <c r="L7" i="5"/>
  <c r="G62" i="1"/>
  <c r="G63" i="1" s="1"/>
  <c r="J62" i="1" s="1"/>
  <c r="J63" i="1" s="1"/>
  <c r="K8" i="5"/>
  <c r="H58" i="24"/>
  <c r="H3" i="27" s="1"/>
  <c r="H58" i="1"/>
  <c r="G4" i="26"/>
  <c r="J42" i="24"/>
  <c r="H127" i="24" l="1"/>
  <c r="H128" i="24" s="1"/>
  <c r="O62" i="29"/>
  <c r="S66" i="29"/>
  <c r="U66" i="29"/>
  <c r="T66" i="29" s="1"/>
  <c r="R66" i="29"/>
  <c r="Q28" i="29"/>
  <c r="N38" i="29"/>
  <c r="N66" i="29" s="1"/>
  <c r="V66" i="29"/>
  <c r="M70" i="27"/>
  <c r="O77" i="27"/>
  <c r="M79" i="27"/>
  <c r="E106" i="1"/>
  <c r="E107" i="1" s="1"/>
  <c r="I9" i="6"/>
  <c r="E106" i="24"/>
  <c r="E107" i="24" s="1"/>
  <c r="D106" i="1"/>
  <c r="D107" i="1" s="1"/>
  <c r="D122" i="1" s="1"/>
  <c r="D106" i="24"/>
  <c r="D107" i="24" s="1"/>
  <c r="D122" i="24" s="1"/>
  <c r="H8" i="8"/>
  <c r="L8" i="5"/>
  <c r="H62" i="1"/>
  <c r="H63" i="1" s="1"/>
  <c r="H62" i="24"/>
  <c r="H63" i="24" s="1"/>
  <c r="K8" i="6"/>
  <c r="N7" i="5"/>
  <c r="N8" i="5" s="1"/>
  <c r="E7" i="26"/>
  <c r="G7" i="26"/>
  <c r="I7" i="26"/>
  <c r="K7" i="26"/>
  <c r="M7" i="26"/>
  <c r="O7" i="26"/>
  <c r="F7" i="26"/>
  <c r="H7" i="26"/>
  <c r="J7" i="26"/>
  <c r="L7" i="26"/>
  <c r="N7" i="26"/>
  <c r="D7" i="26"/>
  <c r="N72" i="29" l="1"/>
  <c r="N68" i="29"/>
  <c r="P28" i="29"/>
  <c r="P38" i="29" s="1"/>
  <c r="Q38" i="29"/>
  <c r="Q66" i="29" s="1"/>
  <c r="Q68" i="29" s="1"/>
  <c r="O70" i="27"/>
  <c r="O79" i="27"/>
  <c r="Q77" i="27"/>
  <c r="H9" i="8"/>
  <c r="I8" i="8"/>
  <c r="I9" i="8" s="1"/>
  <c r="D123" i="1"/>
  <c r="E122" i="1"/>
  <c r="E123" i="1" s="1"/>
  <c r="D123" i="24"/>
  <c r="D132" i="24" s="1"/>
  <c r="E122" i="24"/>
  <c r="E123" i="24" s="1"/>
  <c r="N8" i="6"/>
  <c r="N9" i="6" s="1"/>
  <c r="K9" i="6"/>
  <c r="L8" i="6"/>
  <c r="D11" i="26"/>
  <c r="D12" i="26" s="1"/>
  <c r="D13" i="26" s="1"/>
  <c r="D17" i="26" s="1"/>
  <c r="P7" i="26"/>
  <c r="P11" i="26" s="1"/>
  <c r="P12" i="26" s="1"/>
  <c r="P13" i="26" s="1"/>
  <c r="E10" i="27"/>
  <c r="H11" i="26"/>
  <c r="H12" i="26" s="1"/>
  <c r="H13" i="26" s="1"/>
  <c r="M10" i="27"/>
  <c r="S10" i="27"/>
  <c r="K11" i="26"/>
  <c r="K12" i="26" s="1"/>
  <c r="K13" i="26" s="1"/>
  <c r="N11" i="26"/>
  <c r="N12" i="26" s="1"/>
  <c r="N13" i="26" s="1"/>
  <c r="Y10" i="27"/>
  <c r="I11" i="26"/>
  <c r="I12" i="26" s="1"/>
  <c r="I13" i="26" s="1"/>
  <c r="O10" i="27"/>
  <c r="AA10" i="27"/>
  <c r="O11" i="26"/>
  <c r="O12" i="26" s="1"/>
  <c r="O13" i="26" s="1"/>
  <c r="K10" i="27"/>
  <c r="G11" i="26"/>
  <c r="G12" i="26" s="1"/>
  <c r="G13" i="26" s="1"/>
  <c r="F11" i="26"/>
  <c r="F12" i="26" s="1"/>
  <c r="F13" i="26" s="1"/>
  <c r="I10" i="27"/>
  <c r="L11" i="26"/>
  <c r="L12" i="26" s="1"/>
  <c r="L13" i="26" s="1"/>
  <c r="U10" i="27"/>
  <c r="J11" i="26"/>
  <c r="J12" i="26" s="1"/>
  <c r="J13" i="26" s="1"/>
  <c r="Q10" i="27"/>
  <c r="M11" i="26"/>
  <c r="M12" i="26" s="1"/>
  <c r="M13" i="26" s="1"/>
  <c r="W10" i="27"/>
  <c r="E11" i="26"/>
  <c r="E12" i="26" s="1"/>
  <c r="E13" i="26" s="1"/>
  <c r="E17" i="26" s="1"/>
  <c r="G10" i="27"/>
  <c r="M21" i="27" s="1"/>
  <c r="P66" i="29" l="1"/>
  <c r="O66" i="29" s="1"/>
  <c r="O38" i="29"/>
  <c r="E18" i="27"/>
  <c r="F18" i="27" s="1"/>
  <c r="F19" i="27" s="1"/>
  <c r="F20" i="27" s="1"/>
  <c r="F21" i="27" s="1"/>
  <c r="F22" i="27" s="1"/>
  <c r="F23" i="27" s="1"/>
  <c r="I20" i="27"/>
  <c r="G19" i="27"/>
  <c r="Q70" i="27"/>
  <c r="S77" i="27"/>
  <c r="Q79" i="27"/>
  <c r="E132" i="24"/>
  <c r="E133" i="24" s="1"/>
  <c r="D133" i="24"/>
  <c r="L9" i="6"/>
  <c r="H106" i="1"/>
  <c r="H107" i="1" s="1"/>
  <c r="H106" i="24"/>
  <c r="H107" i="24" s="1"/>
  <c r="K8" i="8"/>
  <c r="G106" i="1"/>
  <c r="G106" i="24"/>
  <c r="G107" i="24" s="1"/>
  <c r="J106" i="24" s="1"/>
  <c r="J107" i="24" s="1"/>
  <c r="Y19" i="27"/>
  <c r="W12" i="27"/>
  <c r="W26" i="27" s="1"/>
  <c r="AA20" i="27"/>
  <c r="W18" i="27"/>
  <c r="L17" i="26"/>
  <c r="L16" i="26" s="1"/>
  <c r="K18" i="27"/>
  <c r="M19" i="27"/>
  <c r="O20" i="27"/>
  <c r="K12" i="27"/>
  <c r="N17" i="26"/>
  <c r="N16" i="26" s="1"/>
  <c r="O17" i="26"/>
  <c r="O16" i="26" s="1"/>
  <c r="K17" i="26"/>
  <c r="K16" i="26" s="1"/>
  <c r="E12" i="27"/>
  <c r="AD10" i="27"/>
  <c r="AE11" i="27" s="1"/>
  <c r="I19" i="27"/>
  <c r="K20" i="27"/>
  <c r="G12" i="27"/>
  <c r="G26" i="27" s="1"/>
  <c r="G18" i="27"/>
  <c r="Q18" i="27"/>
  <c r="Q12" i="27"/>
  <c r="U20" i="27"/>
  <c r="S19" i="27"/>
  <c r="F17" i="26"/>
  <c r="F16" i="26" s="1"/>
  <c r="AA18" i="27"/>
  <c r="AA12" i="27"/>
  <c r="AA26" i="27" s="1"/>
  <c r="I17" i="26"/>
  <c r="I16" i="26" s="1"/>
  <c r="U19" i="27"/>
  <c r="W20" i="27"/>
  <c r="S18" i="27"/>
  <c r="S12" i="27"/>
  <c r="P17" i="26"/>
  <c r="P18" i="26" s="1"/>
  <c r="H17" i="26"/>
  <c r="H16" i="26" s="1"/>
  <c r="M17" i="26"/>
  <c r="M16" i="26" s="1"/>
  <c r="K19" i="27"/>
  <c r="M20" i="27"/>
  <c r="I12" i="27"/>
  <c r="I18" i="27"/>
  <c r="O18" i="27"/>
  <c r="O12" i="27"/>
  <c r="S20" i="27"/>
  <c r="Q19" i="27"/>
  <c r="E18" i="26"/>
  <c r="E16" i="26"/>
  <c r="J17" i="26"/>
  <c r="J16" i="26" s="1"/>
  <c r="W19" i="27"/>
  <c r="U18" i="27"/>
  <c r="Y20" i="27"/>
  <c r="U12" i="27"/>
  <c r="G17" i="26"/>
  <c r="G16" i="26" s="1"/>
  <c r="Y12" i="27"/>
  <c r="Y26" i="27" s="1"/>
  <c r="AA19" i="27"/>
  <c r="Y18" i="27"/>
  <c r="Q20" i="27"/>
  <c r="M18" i="27"/>
  <c r="M12" i="27"/>
  <c r="O19" i="27"/>
  <c r="D16" i="26"/>
  <c r="D18" i="26"/>
  <c r="E14" i="27" l="1"/>
  <c r="E16" i="27" s="1"/>
  <c r="K21" i="27"/>
  <c r="K24" i="27" s="1"/>
  <c r="K26" i="27"/>
  <c r="Q21" i="27"/>
  <c r="Q24" i="27" s="1"/>
  <c r="U26" i="27"/>
  <c r="AA21" i="27"/>
  <c r="AA24" i="27" s="1"/>
  <c r="I26" i="27"/>
  <c r="O21" i="27"/>
  <c r="O24" i="27" s="1"/>
  <c r="Q26" i="27"/>
  <c r="W21" i="27"/>
  <c r="W24" i="27" s="1"/>
  <c r="W33" i="27" s="1"/>
  <c r="M26" i="27"/>
  <c r="S21" i="27"/>
  <c r="S24" i="27" s="1"/>
  <c r="O26" i="27"/>
  <c r="U21" i="27"/>
  <c r="U24" i="27" s="1"/>
  <c r="U33" i="27" s="1"/>
  <c r="S26" i="27"/>
  <c r="Y21" i="27"/>
  <c r="Y24" i="27" s="1"/>
  <c r="Y33" i="27" s="1"/>
  <c r="S70" i="27"/>
  <c r="S79" i="27"/>
  <c r="U77" i="27"/>
  <c r="Q14" i="27"/>
  <c r="Q16" i="27" s="1"/>
  <c r="O18" i="26"/>
  <c r="W14" i="27"/>
  <c r="W16" i="27" s="1"/>
  <c r="K9" i="8"/>
  <c r="L8" i="8"/>
  <c r="N8" i="8"/>
  <c r="N9" i="8" s="1"/>
  <c r="G107" i="1"/>
  <c r="J107" i="1" s="1"/>
  <c r="J106" i="1"/>
  <c r="M14" i="27"/>
  <c r="M16" i="27" s="1"/>
  <c r="G18" i="26"/>
  <c r="I14" i="27"/>
  <c r="I16" i="27" s="1"/>
  <c r="H18" i="26"/>
  <c r="I18" i="26"/>
  <c r="Y14" i="27"/>
  <c r="Y16" i="27" s="1"/>
  <c r="U14" i="27"/>
  <c r="U16" i="27" s="1"/>
  <c r="S14" i="27"/>
  <c r="S16" i="27" s="1"/>
  <c r="N18" i="27"/>
  <c r="N19" i="27" s="1"/>
  <c r="N20" i="27" s="1"/>
  <c r="M24" i="27"/>
  <c r="M15" i="26"/>
  <c r="M14" i="26" s="1"/>
  <c r="K15" i="26"/>
  <c r="K14" i="26" s="1"/>
  <c r="L18" i="27"/>
  <c r="L19" i="27" s="1"/>
  <c r="L20" i="27" s="1"/>
  <c r="L23" i="27" s="1"/>
  <c r="L24" i="27" s="1"/>
  <c r="O14" i="27"/>
  <c r="O16" i="27" s="1"/>
  <c r="AA14" i="27"/>
  <c r="AA16" i="27" s="1"/>
  <c r="AD19" i="27"/>
  <c r="L15" i="26"/>
  <c r="L14" i="26" s="1"/>
  <c r="Z18" i="27"/>
  <c r="Z19" i="27" s="1"/>
  <c r="Z20" i="27" s="1"/>
  <c r="J18" i="27"/>
  <c r="J19" i="27" s="1"/>
  <c r="J20" i="27" s="1"/>
  <c r="I24" i="27"/>
  <c r="H15" i="26"/>
  <c r="H14" i="26" s="1"/>
  <c r="T18" i="27"/>
  <c r="T19" i="27" s="1"/>
  <c r="T20" i="27" s="1"/>
  <c r="AB18" i="27"/>
  <c r="AB19" i="27" s="1"/>
  <c r="AB20" i="27" s="1"/>
  <c r="AD20" i="27"/>
  <c r="O15" i="26"/>
  <c r="O14" i="26" s="1"/>
  <c r="N15" i="26"/>
  <c r="N14" i="26" s="1"/>
  <c r="K14" i="27"/>
  <c r="K16" i="27" s="1"/>
  <c r="L18" i="26"/>
  <c r="D15" i="26"/>
  <c r="D14" i="26" s="1"/>
  <c r="P16" i="26"/>
  <c r="F70" i="29" s="1"/>
  <c r="F72" i="29" s="1"/>
  <c r="F15" i="26"/>
  <c r="F14" i="26" s="1"/>
  <c r="H18" i="27"/>
  <c r="H19" i="27" s="1"/>
  <c r="H20" i="27" s="1"/>
  <c r="G24" i="27"/>
  <c r="G33" i="27" s="1"/>
  <c r="AD18" i="27"/>
  <c r="F24" i="27"/>
  <c r="E24" i="27"/>
  <c r="J15" i="26"/>
  <c r="J14" i="26" s="1"/>
  <c r="P18" i="27"/>
  <c r="P19" i="27" s="1"/>
  <c r="P20" i="27" s="1"/>
  <c r="J18" i="26"/>
  <c r="G15" i="26"/>
  <c r="G14" i="26" s="1"/>
  <c r="V18" i="27"/>
  <c r="V19" i="27" s="1"/>
  <c r="V20" i="27" s="1"/>
  <c r="E15" i="26"/>
  <c r="E14" i="26" s="1"/>
  <c r="M18" i="26"/>
  <c r="I15" i="26"/>
  <c r="I14" i="26" s="1"/>
  <c r="F18" i="26"/>
  <c r="R18" i="27"/>
  <c r="R19" i="27" s="1"/>
  <c r="R20" i="27" s="1"/>
  <c r="G14" i="27"/>
  <c r="G16" i="27" s="1"/>
  <c r="E26" i="27"/>
  <c r="AD12" i="27"/>
  <c r="K18" i="26"/>
  <c r="N18" i="26"/>
  <c r="X18" i="27"/>
  <c r="X19" i="27" s="1"/>
  <c r="X20" i="27" s="1"/>
  <c r="X23" i="27" s="1"/>
  <c r="X24" i="27" s="1"/>
  <c r="X26" i="27" s="1"/>
  <c r="X27" i="27" s="1"/>
  <c r="X28" i="27" s="1"/>
  <c r="X29" i="27" s="1"/>
  <c r="X30" i="27" s="1"/>
  <c r="X31" i="27" s="1"/>
  <c r="X32" i="27" s="1"/>
  <c r="AD26" i="27" l="1"/>
  <c r="K33" i="27"/>
  <c r="K39" i="27" s="1"/>
  <c r="S33" i="27"/>
  <c r="O33" i="27"/>
  <c r="O39" i="27" s="1"/>
  <c r="Q33" i="27"/>
  <c r="Q39" i="27" s="1"/>
  <c r="R21" i="27"/>
  <c r="R22" i="27" s="1"/>
  <c r="R23" i="27" s="1"/>
  <c r="R24" i="27" s="1"/>
  <c r="R26" i="27" s="1"/>
  <c r="R27" i="27" s="1"/>
  <c r="R28" i="27" s="1"/>
  <c r="R29" i="27" s="1"/>
  <c r="R30" i="27" s="1"/>
  <c r="R31" i="27" s="1"/>
  <c r="R32" i="27" s="1"/>
  <c r="T21" i="27"/>
  <c r="T22" i="27" s="1"/>
  <c r="T23" i="27" s="1"/>
  <c r="T24" i="27" s="1"/>
  <c r="T26" i="27" s="1"/>
  <c r="T27" i="27" s="1"/>
  <c r="T28" i="27" s="1"/>
  <c r="T29" i="27" s="1"/>
  <c r="T30" i="27" s="1"/>
  <c r="T31" i="27" s="1"/>
  <c r="T32" i="27" s="1"/>
  <c r="N21" i="27"/>
  <c r="N22" i="27" s="1"/>
  <c r="N23" i="27" s="1"/>
  <c r="N24" i="27" s="1"/>
  <c r="N26" i="27" s="1"/>
  <c r="N27" i="27" s="1"/>
  <c r="N28" i="27" s="1"/>
  <c r="N29" i="27" s="1"/>
  <c r="N30" i="27" s="1"/>
  <c r="N31" i="27" s="1"/>
  <c r="N32" i="27" s="1"/>
  <c r="Z21" i="27"/>
  <c r="Z22" i="27" s="1"/>
  <c r="Z23" i="27" s="1"/>
  <c r="Z24" i="27" s="1"/>
  <c r="Z26" i="27" s="1"/>
  <c r="Z27" i="27" s="1"/>
  <c r="Z28" i="27" s="1"/>
  <c r="Z29" i="27" s="1"/>
  <c r="Z30" i="27" s="1"/>
  <c r="Z31" i="27" s="1"/>
  <c r="Z32" i="27" s="1"/>
  <c r="V21" i="27"/>
  <c r="V22" i="27" s="1"/>
  <c r="V23" i="27" s="1"/>
  <c r="V24" i="27" s="1"/>
  <c r="V26" i="27" s="1"/>
  <c r="V27" i="27" s="1"/>
  <c r="V28" i="27" s="1"/>
  <c r="V29" i="27" s="1"/>
  <c r="V30" i="27" s="1"/>
  <c r="V31" i="27" s="1"/>
  <c r="V32" i="27" s="1"/>
  <c r="P21" i="27"/>
  <c r="P22" i="27" s="1"/>
  <c r="P23" i="27" s="1"/>
  <c r="P24" i="27" s="1"/>
  <c r="P26" i="27" s="1"/>
  <c r="P27" i="27" s="1"/>
  <c r="P28" i="27" s="1"/>
  <c r="P29" i="27" s="1"/>
  <c r="P30" i="27" s="1"/>
  <c r="P31" i="27" s="1"/>
  <c r="P32" i="27" s="1"/>
  <c r="L21" i="27"/>
  <c r="L22" i="27" s="1"/>
  <c r="AD21" i="27"/>
  <c r="AB21" i="27"/>
  <c r="AB22" i="27" s="1"/>
  <c r="AB23" i="27" s="1"/>
  <c r="AB24" i="27" s="1"/>
  <c r="AB26" i="27" s="1"/>
  <c r="AB27" i="27" s="1"/>
  <c r="AB28" i="27" s="1"/>
  <c r="AB29" i="27" s="1"/>
  <c r="AB30" i="27" s="1"/>
  <c r="AB31" i="27" s="1"/>
  <c r="AB32" i="27" s="1"/>
  <c r="I33" i="27"/>
  <c r="I39" i="27" s="1"/>
  <c r="L26" i="27"/>
  <c r="L27" i="27" s="1"/>
  <c r="L28" i="27" s="1"/>
  <c r="L29" i="27" s="1"/>
  <c r="L30" i="27" s="1"/>
  <c r="L31" i="27" s="1"/>
  <c r="L32" i="27" s="1"/>
  <c r="M33" i="27"/>
  <c r="M39" i="27" s="1"/>
  <c r="AA33" i="27"/>
  <c r="AA39" i="27" s="1"/>
  <c r="AD24" i="27"/>
  <c r="H23" i="27"/>
  <c r="H24" i="27" s="1"/>
  <c r="H26" i="27" s="1"/>
  <c r="H27" i="27" s="1"/>
  <c r="H28" i="27" s="1"/>
  <c r="H29" i="27" s="1"/>
  <c r="H30" i="27" s="1"/>
  <c r="H31" i="27" s="1"/>
  <c r="H32" i="27" s="1"/>
  <c r="H21" i="27"/>
  <c r="H22" i="27" s="1"/>
  <c r="J21" i="27"/>
  <c r="J22" i="27" s="1"/>
  <c r="J23" i="27" s="1"/>
  <c r="J24" i="27" s="1"/>
  <c r="J26" i="27" s="1"/>
  <c r="J27" i="27" s="1"/>
  <c r="J28" i="27" s="1"/>
  <c r="J29" i="27" s="1"/>
  <c r="J30" i="27" s="1"/>
  <c r="J31" i="27" s="1"/>
  <c r="J32" i="27" s="1"/>
  <c r="U70" i="27"/>
  <c r="U79" i="27"/>
  <c r="W77" i="27"/>
  <c r="L9" i="8"/>
  <c r="H122" i="24"/>
  <c r="H123" i="24" s="1"/>
  <c r="H122" i="1"/>
  <c r="H123" i="1" s="1"/>
  <c r="G122" i="24"/>
  <c r="G122" i="1"/>
  <c r="P14" i="26"/>
  <c r="AD16" i="27"/>
  <c r="W39" i="27"/>
  <c r="E33" i="27"/>
  <c r="S39" i="27"/>
  <c r="Y39" i="27"/>
  <c r="U39" i="27"/>
  <c r="G39" i="27"/>
  <c r="F26" i="27"/>
  <c r="F27" i="27" s="1"/>
  <c r="F28" i="27" s="1"/>
  <c r="F29" i="27" s="1"/>
  <c r="F30" i="27" s="1"/>
  <c r="F31" i="27" s="1"/>
  <c r="F32" i="27" s="1"/>
  <c r="P15" i="26"/>
  <c r="AD14" i="27"/>
  <c r="W70" i="27" l="1"/>
  <c r="Y77" i="27"/>
  <c r="W79" i="27"/>
  <c r="G132" i="24"/>
  <c r="G123" i="24"/>
  <c r="J122" i="24" s="1"/>
  <c r="J123" i="24" s="1"/>
  <c r="J122" i="1"/>
  <c r="G123" i="1"/>
  <c r="J123" i="1" s="1"/>
  <c r="E39" i="27"/>
  <c r="AD39" i="27" s="1"/>
  <c r="AD33" i="27"/>
  <c r="E71" i="27"/>
  <c r="Y70" i="27" l="1"/>
  <c r="AA70" i="27"/>
  <c r="AA77" i="27"/>
  <c r="AA79" i="27" s="1"/>
  <c r="Y79" i="27"/>
  <c r="G133" i="24"/>
  <c r="J132" i="24" s="1"/>
  <c r="J133" i="24" s="1"/>
  <c r="H132" i="24"/>
  <c r="H133" i="24" s="1"/>
  <c r="E74" i="27"/>
  <c r="G71" i="27"/>
  <c r="G74" i="27" l="1"/>
  <c r="I71" i="27"/>
  <c r="I74" i="27" l="1"/>
  <c r="K71" i="27"/>
  <c r="K74" i="27" l="1"/>
  <c r="M71" i="27"/>
  <c r="M74" i="27" l="1"/>
  <c r="O71" i="27"/>
  <c r="O74" i="27" l="1"/>
  <c r="Q71" i="27"/>
  <c r="Q74" i="27" l="1"/>
  <c r="S71" i="27"/>
  <c r="S74" i="27" l="1"/>
  <c r="U71" i="27"/>
  <c r="U74" i="27" l="1"/>
  <c r="W71" i="27"/>
  <c r="W74" i="27" l="1"/>
  <c r="Y71" i="27"/>
  <c r="Y74" i="27" l="1"/>
  <c r="AA71" i="27"/>
  <c r="AA74" i="27" s="1"/>
</calcChain>
</file>

<file path=xl/sharedStrings.xml><?xml version="1.0" encoding="utf-8"?>
<sst xmlns="http://schemas.openxmlformats.org/spreadsheetml/2006/main" count="1248" uniqueCount="780">
  <si>
    <t>Franchise Name</t>
  </si>
  <si>
    <t>Date</t>
  </si>
  <si>
    <t>Equipment Maintenance &amp; Repair</t>
  </si>
  <si>
    <t>SALES</t>
  </si>
  <si>
    <t>COGS</t>
  </si>
  <si>
    <t>Comments on Areas of Opportunity</t>
  </si>
  <si>
    <t>Gross Profit</t>
  </si>
  <si>
    <t>Salaries - Management</t>
  </si>
  <si>
    <t>Salaries - Administration</t>
  </si>
  <si>
    <t>Salaries - Sales</t>
  </si>
  <si>
    <t>Bonuses &amp; Commissions</t>
  </si>
  <si>
    <t>Payroll Expenses</t>
  </si>
  <si>
    <t>Benefits/WC - Mgmt &amp; Admin</t>
  </si>
  <si>
    <t>Training</t>
  </si>
  <si>
    <t>Rent Expense</t>
  </si>
  <si>
    <t>Utilities</t>
  </si>
  <si>
    <t>Offsite Storage</t>
  </si>
  <si>
    <t>Building Repair &amp; Maintenance</t>
  </si>
  <si>
    <t>Telephone Expense</t>
  </si>
  <si>
    <t>Insurance</t>
  </si>
  <si>
    <t>Credit Card Service Fees</t>
  </si>
  <si>
    <t>Taxes</t>
  </si>
  <si>
    <t>Advertising &amp; Marketing</t>
  </si>
  <si>
    <t>Recruiting</t>
  </si>
  <si>
    <t>Office Supplies</t>
  </si>
  <si>
    <t>Shipping &amp; Delivery</t>
  </si>
  <si>
    <t>Uniform Laundry/Rental/SafetyEq</t>
  </si>
  <si>
    <t>Vehicle Expense</t>
  </si>
  <si>
    <t>Professional Fees</t>
  </si>
  <si>
    <t>Outside Services</t>
  </si>
  <si>
    <t>Computer Expenses</t>
  </si>
  <si>
    <t>Bank Service Charges</t>
  </si>
  <si>
    <t>Dues &amp; Subscriptions</t>
  </si>
  <si>
    <t>Bad Debts</t>
  </si>
  <si>
    <t>Conferences &amp; Travel</t>
  </si>
  <si>
    <t>Meals and Entertainment</t>
  </si>
  <si>
    <t>Miscellaneous Expense</t>
  </si>
  <si>
    <t>Equipment Leases</t>
  </si>
  <si>
    <t>License and Permits</t>
  </si>
  <si>
    <t>EBITDA NET Profit</t>
  </si>
  <si>
    <t>Interest Income</t>
  </si>
  <si>
    <t>Other Income</t>
  </si>
  <si>
    <t>Interest Expense</t>
  </si>
  <si>
    <t>Depreciation Expense</t>
  </si>
  <si>
    <t>Other Expenses</t>
  </si>
  <si>
    <t>Ask My Accountant</t>
  </si>
  <si>
    <t>NET Profit</t>
  </si>
  <si>
    <t>NET Profit Projection</t>
  </si>
  <si>
    <t>OTHER INCOME &amp; EXPENSES</t>
  </si>
  <si>
    <t>Year over Year         % Change</t>
  </si>
  <si>
    <t>Purpose:</t>
  </si>
  <si>
    <t>How to use:</t>
  </si>
  <si>
    <t>Step 1:  Sales Planning</t>
  </si>
  <si>
    <t>Step 2:  COGS Planning</t>
  </si>
  <si>
    <t>Step 3:  Gross Profit Analysis</t>
  </si>
  <si>
    <t>Step 4:  Expense Planning</t>
  </si>
  <si>
    <t>Step 5:  Net Income (EBITDA)</t>
  </si>
  <si>
    <t>Step 6:  Other Expenses &amp; Income Planning</t>
  </si>
  <si>
    <t>Step 7:  Net Profit Analysis</t>
  </si>
  <si>
    <t>Good Luck &amp; Happy Planning!</t>
  </si>
  <si>
    <t>JANUARY</t>
  </si>
  <si>
    <t>MARCH</t>
  </si>
  <si>
    <t>APRIL</t>
  </si>
  <si>
    <t>MAY</t>
  </si>
  <si>
    <t>JUNE</t>
  </si>
  <si>
    <t>JULY</t>
  </si>
  <si>
    <t>AUGUST</t>
  </si>
  <si>
    <t>SEPTEMBER</t>
  </si>
  <si>
    <t>OCTOBER</t>
  </si>
  <si>
    <t>NOVEMBER</t>
  </si>
  <si>
    <t>DECEMBER</t>
  </si>
  <si>
    <t>TOTAL</t>
  </si>
  <si>
    <t>FEBRUARY</t>
  </si>
  <si>
    <t>TOTALS</t>
  </si>
  <si>
    <t>CC #1</t>
  </si>
  <si>
    <t>CC #2</t>
  </si>
  <si>
    <t>CC #3</t>
  </si>
  <si>
    <t>CC #4</t>
  </si>
  <si>
    <t>CC #5</t>
  </si>
  <si>
    <t>Franchise Territory Note</t>
  </si>
  <si>
    <t>LOANS TOTALS</t>
  </si>
  <si>
    <t>CREDIT CARD TOTALS</t>
  </si>
  <si>
    <t>OTHER EXPENSE TOTALS</t>
  </si>
  <si>
    <t>LOANS (OPERATING &amp; ASSET)</t>
  </si>
  <si>
    <t>CREDIT CARDS</t>
  </si>
  <si>
    <t>OTHER EXPENSES</t>
  </si>
  <si>
    <t>OWNER'S DRAWS</t>
  </si>
  <si>
    <t>OWNER'S DRAW TOTALS</t>
  </si>
  <si>
    <t>FRANCHISE NOTES</t>
  </si>
  <si>
    <t>FRANCHISE NOTES TOTALS</t>
  </si>
  <si>
    <t>REINVESTMENT / SAVINGS</t>
  </si>
  <si>
    <t>REINVESTMENT / SAVINGS TOTALS</t>
  </si>
  <si>
    <t>ACCELERATED DEBT PAYOFF</t>
  </si>
  <si>
    <t>COMBINED TOTALS</t>
  </si>
  <si>
    <t>TRUE NET Profit</t>
  </si>
  <si>
    <t>Owner's Draw (Salary)</t>
  </si>
  <si>
    <t>Owner's Draw (Retirement)</t>
  </si>
  <si>
    <t>Owner's Draw (Other)</t>
  </si>
  <si>
    <t>Business Reinvestment Account</t>
  </si>
  <si>
    <t>Business Savings Account</t>
  </si>
  <si>
    <t>Business Self Funded LOC</t>
  </si>
  <si>
    <t>Combined Debt Service Expenses</t>
  </si>
  <si>
    <t>Step 9:  Debt Service</t>
  </si>
  <si>
    <t>Implementing this Process with Discipline:</t>
  </si>
  <si>
    <t xml:space="preserve">  Per HOUR Per PERSON</t>
  </si>
  <si>
    <t>January</t>
  </si>
  <si>
    <t>February</t>
  </si>
  <si>
    <t>March</t>
  </si>
  <si>
    <t>April</t>
  </si>
  <si>
    <t>May</t>
  </si>
  <si>
    <t>June</t>
  </si>
  <si>
    <t>July</t>
  </si>
  <si>
    <t>August</t>
  </si>
  <si>
    <t>September</t>
  </si>
  <si>
    <t>October</t>
  </si>
  <si>
    <t>November</t>
  </si>
  <si>
    <t>December</t>
  </si>
  <si>
    <t>Annual Total</t>
  </si>
  <si>
    <t>Monthly Revenue Pacing</t>
  </si>
  <si>
    <t>% of Total Rev of per Month</t>
  </si>
  <si>
    <t># of Weeks in the Month</t>
  </si>
  <si>
    <t># of Weeks of Actual Production</t>
  </si>
  <si>
    <t>Total Weekly Revenue (5 Day Weeks)</t>
  </si>
  <si>
    <t>Total Daily Revenue (8 Hour Days)</t>
  </si>
  <si>
    <t>Total Hourly Revenue (D &amp; ID Combined)</t>
  </si>
  <si>
    <t>Total Direct Labor Hours (D Only)</t>
  </si>
  <si>
    <t>Total Indirect Labor Hours (ID Only)</t>
  </si>
  <si>
    <t>Total Labor Hours (D &amp; ID Combined)</t>
  </si>
  <si>
    <t># of People Needed</t>
  </si>
  <si>
    <t>Revenue per Person per Hour</t>
  </si>
  <si>
    <t>0-30</t>
  </si>
  <si>
    <t>30-60</t>
  </si>
  <si>
    <t>Totals</t>
  </si>
  <si>
    <t>Basic P&amp;L - Accrual</t>
  </si>
  <si>
    <t>Sales</t>
  </si>
  <si>
    <t>"What If" Sales</t>
  </si>
  <si>
    <t>"What If" COGS</t>
  </si>
  <si>
    <t>Fixed Expenses</t>
  </si>
  <si>
    <t>Net Profit</t>
  </si>
  <si>
    <t>Collections</t>
  </si>
  <si>
    <t>Collected 0-30</t>
  </si>
  <si>
    <t>Collected 30-60</t>
  </si>
  <si>
    <t>Collected 60-90</t>
  </si>
  <si>
    <t>Misc Income</t>
  </si>
  <si>
    <t>Total Collected</t>
  </si>
  <si>
    <t>COGS / Expenses &amp; Debt Service</t>
  </si>
  <si>
    <t>COGS Paid</t>
  </si>
  <si>
    <t>Expenses Paid</t>
  </si>
  <si>
    <t>Misc Cost/Expense</t>
  </si>
  <si>
    <t>Debt Service Worksheet</t>
  </si>
  <si>
    <t>Defecit / Surplus</t>
  </si>
  <si>
    <t>Funding Sources</t>
  </si>
  <si>
    <t>Operating Capital</t>
  </si>
  <si>
    <t>LOC</t>
  </si>
  <si>
    <t>Credit Cards</t>
  </si>
  <si>
    <t>Loans</t>
  </si>
  <si>
    <t>Mo. Ending Defecit / Surplus</t>
  </si>
  <si>
    <t>Available Funding - Beginning</t>
  </si>
  <si>
    <t>Debt Balances</t>
  </si>
  <si>
    <t>CASH FLOW FORECAST</t>
  </si>
  <si>
    <t>Step 11:  Revenue &amp; Hours Pacing</t>
  </si>
  <si>
    <t>Step 12:  Cash Flow Forecast</t>
  </si>
  <si>
    <t>DEBT SERVICE OUTFLOWS</t>
  </si>
  <si>
    <t>Holidays</t>
  </si>
  <si>
    <t>Jan 1 – Dec 31 = 52 Weeks = 2080 Hours</t>
  </si>
  <si>
    <t>New Years</t>
  </si>
  <si>
    <t>Memorial Day</t>
  </si>
  <si>
    <t>Full Time - 2080 hours per year</t>
  </si>
  <si>
    <t>Labor Day</t>
  </si>
  <si>
    <t>Projected Annual OT hours – Team Lead (200), Assist Team Lead (150), Team Members (125)</t>
  </si>
  <si>
    <t>March 21 – Dec 1 = 37 Weeks = 1480 Hours</t>
  </si>
  <si>
    <t>Thanksgiving</t>
  </si>
  <si>
    <t>Christmas</t>
  </si>
  <si>
    <t>TOTAL HOURS = Total Hours including Vacation &amp; Holiday</t>
  </si>
  <si>
    <t>AVAIL HOURS  = Total Hours for the year minus Vacation and Holiday</t>
  </si>
  <si>
    <t>x</t>
  </si>
  <si>
    <t>TEAM LEAD</t>
  </si>
  <si>
    <t>PAY</t>
  </si>
  <si>
    <t>AVAIL</t>
  </si>
  <si>
    <t>REGULAR</t>
  </si>
  <si>
    <t>OVERTIME</t>
  </si>
  <si>
    <t>VAC</t>
  </si>
  <si>
    <t>HOL</t>
  </si>
  <si>
    <t>NET WAGE</t>
  </si>
  <si>
    <t>BURDEN</t>
  </si>
  <si>
    <t xml:space="preserve">GROSS WAGE </t>
  </si>
  <si>
    <t>DIRECT</t>
  </si>
  <si>
    <t>INDIRECT</t>
  </si>
  <si>
    <t>NAME</t>
  </si>
  <si>
    <t>RATE</t>
  </si>
  <si>
    <t>HOURS</t>
  </si>
  <si>
    <t>DOLLARS</t>
  </si>
  <si>
    <t>%</t>
  </si>
  <si>
    <t>TEAM LEAD SUB-TOTAL</t>
  </si>
  <si>
    <t>ASST TEAM LEAD</t>
  </si>
  <si>
    <t>STRAIGHT</t>
  </si>
  <si>
    <t>ASST TEAM LEAD SUB-TOTAL</t>
  </si>
  <si>
    <t>TEAM MEMBER</t>
  </si>
  <si>
    <t>Indirect hours - Team Leaders (20%), Assistant Team Leaders (20%) &amp; Team Members (15%)</t>
  </si>
  <si>
    <t>TEAM MEMBER SUB-TOTAL</t>
  </si>
  <si>
    <t># of WKS</t>
  </si>
  <si>
    <r>
      <t>4</t>
    </r>
    <r>
      <rPr>
        <b/>
        <vertAlign val="superscript"/>
        <sz val="10"/>
        <color theme="6" tint="-0.499984740745262"/>
        <rFont val="Arial"/>
        <family val="2"/>
      </rPr>
      <t>th</t>
    </r>
    <r>
      <rPr>
        <b/>
        <sz val="10"/>
        <color theme="6" tint="-0.499984740745262"/>
        <rFont val="Arial"/>
        <family val="2"/>
      </rPr>
      <t xml:space="preserve"> of July</t>
    </r>
  </si>
  <si>
    <r>
      <rPr>
        <b/>
        <sz val="14"/>
        <color indexed="23"/>
        <rFont val="Arial"/>
        <family val="2"/>
      </rPr>
      <t>GREY</t>
    </r>
    <r>
      <rPr>
        <sz val="14"/>
        <color indexed="23"/>
        <rFont val="Arial"/>
        <family val="2"/>
      </rPr>
      <t xml:space="preserve"> </t>
    </r>
    <r>
      <rPr>
        <sz val="14"/>
        <rFont val="Arial"/>
        <family val="2"/>
      </rPr>
      <t>= Data Entry Columns</t>
    </r>
  </si>
  <si>
    <t>Assumptions</t>
  </si>
  <si>
    <t>Owner / General Manager</t>
  </si>
  <si>
    <t>Office Manager</t>
  </si>
  <si>
    <t>Mechanic</t>
  </si>
  <si>
    <t>Sales 1</t>
  </si>
  <si>
    <t>Sales 2</t>
  </si>
  <si>
    <t>Helper 1</t>
  </si>
  <si>
    <t>Helper 2</t>
  </si>
  <si>
    <t>Team Lead 1</t>
  </si>
  <si>
    <t>Team Lead 2</t>
  </si>
  <si>
    <t>Team Lead 3</t>
  </si>
  <si>
    <t>Team Lead 4</t>
  </si>
  <si>
    <t>Asst Team Lead 1</t>
  </si>
  <si>
    <t>Asst Team Lead 2</t>
  </si>
  <si>
    <t>Asst Team Lead 3</t>
  </si>
  <si>
    <t>Asst Team Lead 4</t>
  </si>
  <si>
    <t>Team Member 1</t>
  </si>
  <si>
    <t>Team Member 2</t>
  </si>
  <si>
    <t>Team Member 3</t>
  </si>
  <si>
    <t>Team Member 4</t>
  </si>
  <si>
    <t>Actual $$$</t>
  </si>
  <si>
    <t>Projected $$$</t>
  </si>
  <si>
    <t>% to Income</t>
  </si>
  <si>
    <t>Description</t>
  </si>
  <si>
    <t xml:space="preserve">EBITDA NET PROFIT </t>
  </si>
  <si>
    <t xml:space="preserve">NET PROFIT </t>
  </si>
  <si>
    <t>Total EBITDA NET PROFIT</t>
  </si>
  <si>
    <t>Total FIXED EXPENSE (G&amp;A)</t>
  </si>
  <si>
    <t>Total GROSS PROFIT</t>
  </si>
  <si>
    <t>Total COGS</t>
  </si>
  <si>
    <t>Total Residential Sales</t>
  </si>
  <si>
    <t>Total Combined Sales</t>
  </si>
  <si>
    <t>Total OTHER INCOME &amp; EXPENSES</t>
  </si>
  <si>
    <t>Total NET PROFIT</t>
  </si>
  <si>
    <t>Fixed Expense (G&amp;A)</t>
  </si>
  <si>
    <t>Total Commercial Sales</t>
  </si>
  <si>
    <t>Total DEBT SERVICE</t>
  </si>
  <si>
    <t>Total TRUE NET PROFIT</t>
  </si>
  <si>
    <t>PRODUCTION LABOR BUDGET</t>
  </si>
  <si>
    <t>REVENUE &amp; HOURS PACING</t>
  </si>
  <si>
    <t>Metrics</t>
  </si>
  <si>
    <t>Team Lead Asst 1</t>
  </si>
  <si>
    <t>Marketing Plan</t>
  </si>
  <si>
    <t>Overview</t>
  </si>
  <si>
    <t>The Grounds Guys® brand was brought to the United States in 2010. Each location shares the same</t>
  </si>
  <si>
    <t>core values and passion for caring that The Grounds Guys brand is built upon. The typical average</t>
  </si>
  <si>
    <t>franchise obtains 40% of revenue from commercial accounts and properties. About 60% of</t>
  </si>
  <si>
    <t>revenue comes from consumer households. The Grounds Guys of Rochester Hills, MI is projecting</t>
  </si>
  <si>
    <t>revenue of $300,000 for the year.</t>
  </si>
  <si>
    <t>Market Composition</t>
  </si>
  <si>
    <t>Utilizing the demographic information found in the Neustar E1 reporting, The Grounds Guys can</t>
  </si>
  <si>
    <t>make the following general assumptions about their target customer:</t>
  </si>
  <si>
    <t>Number Households in Territory = 47,889</t>
  </si>
  <si>
    <t>Average Head of Household age – 52</t>
  </si>
  <si>
    <t>Average Head of Household Income - $104,320</t>
  </si>
  <si>
    <t>Average Home Value - $279,961</t>
  </si>
  <si>
    <t>34,233 homes are owner occupied</t>
  </si>
  <si>
    <t>Target Market</t>
  </si>
  <si>
    <t>Target market includes high-end residential and commercial properties, including government,</t>
  </si>
  <si>
    <t>Industrial, privately operated commercial businesses, and home-owner association and condo</t>
  </si>
  <si>
    <t>Association properties. Other target specifics include middle age to elderly with an above average</t>
  </si>
  <si>
    <t>Annual income and owned homes.</t>
  </si>
  <si>
    <t>The Grounds Guys branded advertising will follow The Dwyer Group’s Marketing Ladder, to appeal</t>
  </si>
  <si>
    <t>to the customer that is most likely to use The Grounds Guys services.</t>
  </si>
  <si>
    <t>To reach their sales goal of $180,000 in consumer revenue in 2016:</t>
  </si>
  <si>
    <t>• Annual Consumer Contracts Required ($1,645 per average contract) = 109 contracts</t>
  </si>
  <si>
    <t>• Household Market Penetration Required = 0.22% of Total Homeowners</t>
  </si>
  <si>
    <t>• Annual Leads Required at 25% Conversion Rate = 436 leads (8 leads per week)</t>
  </si>
  <si>
    <t>To reach their sales goal of $120,000 in commercial revenue in 2016:</t>
  </si>
  <si>
    <t>• Annual Commercial Contracts Required ($6,052 per average contract) = 20 commercial</t>
  </si>
  <si>
    <t>contracts</t>
  </si>
  <si>
    <t>• Annual Leads Required at 10% conversion rate = 200 outside sales leads</t>
  </si>
  <si>
    <t>Strategy Summary</t>
  </si>
  <si>
    <t>The Grounds Guys Marketing Plan is set in place by utilizing Dwyer Group’s® Marketing Ladder</t>
  </si>
  <si>
    <t>tactics system. Items below outline each tactic and where they are placed within the Marketing</t>
  </si>
  <si>
    <t>Ladder category.</t>
  </si>
  <si>
    <t>The Marketing Ladder has 8 major areas of focus:</t>
  </si>
  <si>
    <t>1. Customer Service</t>
  </si>
  <si>
    <t>2. Feet-on-the-street</t>
  </si>
  <si>
    <t>3. Internet</t>
  </si>
  <si>
    <t>4. Direct Response</t>
  </si>
  <si>
    <t>5. Customer Retention</t>
  </si>
  <si>
    <t>6. Public Relations</t>
  </si>
  <si>
    <t>7. Social Media</t>
  </si>
  <si>
    <t>8. Branding</t>
  </si>
  <si>
    <t>A truly successful business depends on having a positive company culture. That attitude and</t>
  </si>
  <si>
    <t>way of doing business will trickle down to your customers, and believe it, they will notice. As a</t>
  </si>
  <si>
    <t>reminder, we show that we CARE by putting the needs of our</t>
  </si>
  <si>
    <t>Customers first, by always having a positive and helpful</t>
  </si>
  <si>
    <t>Attitude, and by treating everyone and everything with</t>
  </si>
  <si>
    <t>Respect. By living our code of values we</t>
  </si>
  <si>
    <t>Enjoy life in the process.</t>
  </si>
  <si>
    <t>Part of that culture of CARE is delivering on our differences:</t>
  </si>
  <si>
    <t>• Clean, Branded Vehicles</t>
  </si>
  <si>
    <t>• Professional, Uniformed Personnel</t>
  </si>
  <si>
    <t>• Timely Response Guarantee</t>
  </si>
  <si>
    <t>• Safe, Reliable Equipment Maintained Daily</t>
  </si>
  <si>
    <t>• Status and Quality Reports Delivered Timely</t>
  </si>
  <si>
    <t>Follow up quickly on quotes. No more than five days for commercial maintenance and no more</t>
  </si>
  <si>
    <t>than 24 hours on residential maintenance. Offer FREE consultations. Give out free quotes or</t>
  </si>
  <si>
    <t>estimates. Be a resource for your customers. It also looks good when you provide a scope of</t>
  </si>
  <si>
    <t>work for commercial customers.</t>
  </si>
  <si>
    <t>If 25% of the 53 new customers we want to gain for the year referred a friend or family</t>
  </si>
  <si>
    <t>member to The Grounds Guys of Rochester, MI, the business would gain 13 new customers and</t>
  </si>
  <si>
    <t>generate approximately $21,385 in revenue. Ask for referrals.</t>
  </si>
  <si>
    <t>2. Feet-on-the-street (FOTS)</t>
  </si>
  <si>
    <t>Commercial &amp; Residential Brochures Use these brochures when doing FOTS. There is a</t>
  </si>
  <si>
    <t>commercial and residential version. Use these brochures when you’re out shaking hands and</t>
  </si>
  <si>
    <t>meeting people. Get with your SureStart FC for more details. To order you can find these on</t>
  </si>
  <si>
    <t>Axiom’s website or you can contact Micah Smith directly.</t>
  </si>
  <si>
    <t>Commercial Folders and Inserts “These are worth their weight in GOLD”. Use these folders</t>
  </si>
  <si>
    <t>when providing your bids to the decision makers at commercial properties. All inserts and</t>
  </si>
  <si>
    <t>folders are available from AMA Nystrom, Axiom, or online print fulfillment vendor Printing for</t>
  </si>
  <si>
    <t>Less. Investment: $390 per 500 folders/$98 per 500 inserts. Suggested Frequency: 100-150</t>
  </si>
  <si>
    <t>folders per month=1200-1800 per year.</t>
  </si>
  <si>
    <t>Pay Per Click – Just as the title suggests, you only pay when someone clicks on your ad. PPC</t>
  </si>
  <si>
    <t>ads are located across the very top and right-hand side of search results on Google, Yahoo and</t>
  </si>
  <si>
    <t>Bing (the three major search engines). It is vitally important that you have a local PPC presence</t>
  </si>
  <si>
    <t>as more users switch to online searches for services. PTN vendors: Scorpion, ReachLocal &amp;</t>
  </si>
  <si>
    <t>NetSearch Direct. Investment: $300-500/month. Suggested Frequency: 3-6 months during</t>
  </si>
  <si>
    <t>your busy season. PPC Ad Copy Example:</t>
  </si>
  <si>
    <t>Retargeting/Remarketing Campaigns- Scorpion offers these campaigns for a low monthly</t>
  </si>
  <si>
    <t>investment of $150. Remarketing campaigns are ads that follow your customer on the</t>
  </si>
  <si>
    <t>computer after they have visited your site. Remarketing Ad Example:</t>
  </si>
  <si>
    <t>Local Listings Scorpion Design provides the setup of directory listings on Google for mass</t>
  </si>
  <si>
    <t>uploads onto other relevant directory sites to provide consistent contact information online.</t>
  </si>
  <si>
    <t>Cost: Included in Ad Fund. Suggested Frequency: Update when moving or changing contact</t>
  </si>
  <si>
    <t>info, and key words per season.</t>
  </si>
  <si>
    <t>Search Engine Optimization (SEO) To improve your online standings organically (just by</t>
  </si>
  <si>
    <t>search, non-paid advertising), this is where working with Scorpion Design will help boost your</t>
  </si>
  <si>
    <t>visibility online. There are many ways to update your website to help with SEO and give your</t>
  </si>
  <si>
    <t>website a more local feel; adding a team biography page, adding a photo gallery of projects you</t>
  </si>
  <si>
    <t>have completed, adding Chamber of Commerce &amp; BBB logos if applicable. Build a “Brag Book”</t>
  </si>
  <si>
    <t>for your website as well as a print version to show your customers. This book will include</t>
  </si>
  <si>
    <t>before/after pictures, flower displays, plant ID’s, mulch pictures, testimonials &amp;</t>
  </si>
  <si>
    <t>certifications/licenses. Investment: Included in Ad Fund.</t>
  </si>
  <si>
    <t>4. Direct Response Campaigns</t>
  </si>
  <si>
    <t>Box 9 delivery of door hangers while in a neighborhood ensures the best use of neighborhood</t>
  </si>
  <si>
    <t>marketing. Investment: $176 for 1000. Suggested Frequency: At least quarterly, but monthly</t>
  </si>
  <si>
    <t>or bi-monthly is ideal.</t>
  </si>
  <si>
    <t>Direct Mail As a complement to performing Box 9 in the neighborhood, you should also utilize</t>
  </si>
  <si>
    <t>direct mail for prospect marketing. According to your franchise territory map (E1 reports),</t>
  </si>
  <si>
    <t>the best prospects are in zip code 48307. We recommend at least one mailing to 1,000</t>
  </si>
  <si>
    <t>households per quarter, with a special offer on each card. Remember to use a tracking phone</t>
  </si>
  <si>
    <t>number.</t>
  </si>
  <si>
    <t>Proposed Annual Cost: $2,764 ($691 per quarterly mailing group)</t>
  </si>
  <si>
    <t>Another option is the Every Door Direct Mail (EDDM) program through your local post office.</t>
  </si>
  <si>
    <t>This option allows you to pick the neighborhood you want to target, and the postal service</t>
  </si>
  <si>
    <t>carrier delivers your printed piece to every address on the mail route. You don’t need to know</t>
  </si>
  <si>
    <t>the names or street addresses for any of the prospective customers.</t>
  </si>
  <si>
    <t>Steps for EDDM:</t>
  </si>
  <si>
    <t>• Determine the campaign/offer you want to send out</t>
  </si>
  <si>
    <t>• Research EDDM program: https://www.usps.com/business/every-door-directmail.</t>
  </si>
  <si>
    <t>htm</t>
  </si>
  <si>
    <t>• Visit BrandBuilder to create postcard</t>
  </si>
  <si>
    <t>• Select postal routes and pay for postage online</t>
  </si>
  <si>
    <t>• Bring completed postcard to your local Post Office for delivery on your chosen route</t>
  </si>
  <si>
    <t>Brand Builder Check Brand Builder for marketing pieces. Brand Builder is the website that</t>
  </si>
  <si>
    <t>allows you to customize marketing pieces that the creative team has already put together.</t>
  </si>
  <si>
    <t>Click here for Brand Builder!</t>
  </si>
  <si>
    <t>Lead Generators these websites dedicated to generating residential leads, such as</t>
  </si>
  <si>
    <t>HomeAdvisor.com, Thumbtack, &amp; Angie’s List are a major online industry. Some lead</t>
  </si>
  <si>
    <t>generation sites will work very well for you, others will not. The important thing here is to</t>
  </si>
  <si>
    <t>track the customer experience and return on investment (ROI). Investment: $200-</t>
  </si>
  <si>
    <t>300/month.</t>
  </si>
  <si>
    <t>Thank You/Birthday Cards Take the time to send the occasional thank you card to your</t>
  </si>
  <si>
    <t>customer. It is another opportunity for you to remind them of your name and a great chance to</t>
  </si>
  <si>
    <t>provide a special offer that they can pass along to a friend. Don’t underestimate the power of a</t>
  </si>
  <si>
    <t>handwritten message. Investment: $125 for 500. Suggested Frequency: Yearly.</t>
  </si>
  <si>
    <t>Referral Campaigns Offer discounts to your existing customers to generate new leads. The</t>
  </si>
  <si>
    <t>$10 off one month’s contract will cost you less than marketing to a new customer without a</t>
  </si>
  <si>
    <t>cheerleader promoting you from the sidelines. Offer gift certificates or coupon discounts</t>
  </si>
  <si>
    <t>through direct mail, email marketing, or within a thank you card. Check out some tips for a</t>
  </si>
  <si>
    <t>successful referral system.</t>
  </si>
  <si>
    <t>Investment: $100 for 200 cards/certificates. Suggested Frequency: Quarterly or yearly.</t>
  </si>
  <si>
    <t>Grand Opening The PR team will help you to organize and execute your grand opening event,</t>
  </si>
  <si>
    <t>generally after 3-6 months of operating your business. The size of the event depends on you,</t>
  </si>
  <si>
    <t>but they will walk you through the whole process with a checklist of action items – from</t>
  </si>
  <si>
    <t>conception through to follow-up press releases into your market. Investment: Varies – small</t>
  </si>
  <si>
    <t>event $200-400; large event $1000+. Suggested Frequency: 3-5 months after initial</t>
  </si>
  <si>
    <t>opening date.</t>
  </si>
  <si>
    <t>Chamber/BNI Join and participate in the local Chamber of Commerce. Also look into joining</t>
  </si>
  <si>
    <t>trade associations (Apartment Association, Property Management Association, Realtor</t>
  </si>
  <si>
    <t>Association). For presentations to use: http://bit.ly/1TTi4Ew</t>
  </si>
  <si>
    <t>Investment: $400-700/year. Suggested Frequency: Monthly commitment for meetings,</t>
  </si>
  <si>
    <t>sometimes weekly lunches.</t>
  </si>
  <si>
    <t>Trade Show/Home Show</t>
  </si>
  <si>
    <t>We encourage you to be involved in local trade shows in the area. Research in your area where</t>
  </si>
  <si>
    <t>the home shows will be and register for those events.</t>
  </si>
  <si>
    <t>Trade Show booth materials are readily available to you rent or purchase through Just Imagine</t>
  </si>
  <si>
    <t>Exhibits.</t>
  </si>
  <si>
    <t>Package 1</t>
  </si>
  <si>
    <t>10ft Back wall: Includes the 10ft straight exhibit with your choice from two</t>
  </si>
  <si>
    <t>background graphics, light and literature rack and shipping case.</t>
  </si>
  <si>
    <t>Rental price: $235</t>
  </si>
  <si>
    <t>Package 2</t>
  </si>
  <si>
    <t>Table Buddy 8ft Table Top: Includes the 8ft double-sided exhibit with 8ft branded</t>
  </si>
  <si>
    <t>fitted table cover and literature rack.</t>
  </si>
  <si>
    <t>Rental price: $168</t>
  </si>
  <si>
    <t>Package 3</t>
  </si>
  <si>
    <t>Banner Stand Kit: Includes three banner stands and literature rack.</t>
  </si>
  <si>
    <t>Rental price: $165</t>
  </si>
  <si>
    <t>Add-on exhibit items:</t>
  </si>
  <si>
    <t>Banner stands added to any package above: $60 ea.</t>
  </si>
  <si>
    <t>Extra Literature Rack: $20</t>
  </si>
  <si>
    <t>*Shipping not included in these prices</t>
  </si>
  <si>
    <t>Proposed Annual Cost: $500 - $1,000 per show (Rental space included in the price)</t>
  </si>
  <si>
    <t>WeCare Week We have full campaigns available to help you promote and successfully execute</t>
  </si>
  <si>
    <t>WeCare Week. To find an outline of organizing for the day &amp; budgeting, please visit Brand</t>
  </si>
  <si>
    <t>Builder or contact your Marketing team. Investment: $250+ for supplies and marketing.</t>
  </si>
  <si>
    <t>Suggested Frequency: Once a year required.</t>
  </si>
  <si>
    <t>The Grounds Guys utilize Facebook, Twitter, LinkedIn, Google+, Pinterest and even YouTube.</t>
  </si>
  <si>
    <t>Although all are handled at a national level, they can be effective on a local level. Your</t>
  </si>
  <si>
    <t>customers can find, follow and interact with each account to become more familiar and aware</t>
  </si>
  <si>
    <t>of The Grounds Guys. We’re always open to more content, so let us know if you have something</t>
  </si>
  <si>
    <t>to share. For help with social media, reach out to Marketing@groundsguys.com. Scorpion</t>
  </si>
  <si>
    <t>Design will build your Facebook page as they are building your website. Investment: Free.</t>
  </si>
  <si>
    <t>Suggested Frequency: Weekly social media posts and customer responses to stay engaged.</t>
  </si>
  <si>
    <t>Do not attempt this without discussing it with your FC and Marketing Specialist.</t>
  </si>
  <si>
    <t>Branding has the least direct Return on Investment - There is no way to track all of the jobs</t>
  </si>
  <si>
    <t>produced by Branding. Even with a tracking phone number on the ads, people typically do not</t>
  </si>
  <si>
    <t>call from Branding ads as often as Direct Marketing ads.</t>
  </si>
  <si>
    <t>Cross Branding is the process of building your brand along with other brands. Visit</t>
  </si>
  <si>
    <t>myhomelifeteam.com to get contact information for Dwyer Group sister brands near you. This</t>
  </si>
  <si>
    <t>is a good way to get referrals and work together with neighboring DG companies. Contact each</t>
  </si>
  <si>
    <t>other to put together a printed piece or leave behinds.</t>
  </si>
  <si>
    <t>Marketing Task Summary</t>
  </si>
  <si>
    <t>Ladder Tactic Estimated Cost Vendor Contact</t>
  </si>
  <si>
    <t>FOTS Commercial</t>
  </si>
  <si>
    <t>Folders &amp;</t>
  </si>
  <si>
    <t>Inserts</t>
  </si>
  <si>
    <t>$98 per 500</t>
  </si>
  <si>
    <t>inserts; $390 per</t>
  </si>
  <si>
    <t>500 folders</t>
  </si>
  <si>
    <t>Axiom Micah Smith: (254) 776-1288</t>
  </si>
  <si>
    <t>MicahS@CDPaxiom.com</t>
  </si>
  <si>
    <t>Internet</t>
  </si>
  <si>
    <t>PPC $300-</t>
  </si>
  <si>
    <t>500/month</t>
  </si>
  <si>
    <t>Scorpion – GroundsGuys@ScorpionDesign.com</t>
  </si>
  <si>
    <t>ReachLocal –</t>
  </si>
  <si>
    <t>Matthew.Baker@ReachLocal.com</t>
  </si>
  <si>
    <t>SEO Included in Ad</t>
  </si>
  <si>
    <t>Fund</t>
  </si>
  <si>
    <t>Direct</t>
  </si>
  <si>
    <t>Response</t>
  </si>
  <si>
    <t>Direct Mail $160 per 1000</t>
  </si>
  <si>
    <t>plus shipping</t>
  </si>
  <si>
    <t>and postage</t>
  </si>
  <si>
    <t>EDDM with USPS online routing system</t>
  </si>
  <si>
    <t>Local Listings Included in Ad</t>
  </si>
  <si>
    <t>Scorpion Design Will be prompted when they</t>
  </si>
  <si>
    <t>receive the website setup form</t>
  </si>
  <si>
    <t>Door Hangers $180 per 1000</t>
  </si>
  <si>
    <t>Lead</t>
  </si>
  <si>
    <t>Generators</t>
  </si>
  <si>
    <t>$200-</t>
  </si>
  <si>
    <t>300/month</t>
  </si>
  <si>
    <t>HomeAdvisor Caitlin Franks: (303) 963-2994</t>
  </si>
  <si>
    <t>cfranks@homeadvisor.com</t>
  </si>
  <si>
    <t>Customer</t>
  </si>
  <si>
    <t>Retention</t>
  </si>
  <si>
    <t>Printing for Less The Grizzly Team: (800) 924-</t>
  </si>
  <si>
    <t>1627; grizzly@printingforless.com</t>
  </si>
  <si>
    <t>Thank</t>
  </si>
  <si>
    <t>You/Birthday</t>
  </si>
  <si>
    <t>Cards</t>
  </si>
  <si>
    <t>$150 per 1000</t>
  </si>
  <si>
    <t>Referral Gift</t>
  </si>
  <si>
    <t>Certificates</t>
  </si>
  <si>
    <t>$150-300 Axiom Micah Smith: (254) 776-1288</t>
  </si>
  <si>
    <t>Public</t>
  </si>
  <si>
    <t>Relations</t>
  </si>
  <si>
    <t>Grand Opening $300-500 PR Team pr@dwyergroup.com</t>
  </si>
  <si>
    <t>Just Imagine Exhibit Rentals Steve Cohen: (800)</t>
  </si>
  <si>
    <t>688-3772; mail@bestexhibits.com</t>
  </si>
  <si>
    <t>Mascot Request marketing@groundsguys.com</t>
  </si>
  <si>
    <t>Chamber/BNI $400-600/year Local Chamber contact</t>
  </si>
  <si>
    <t>BNI Website for locations near you</t>
  </si>
  <si>
    <t>Trade Show $500-1000 per</t>
  </si>
  <si>
    <t>show</t>
  </si>
  <si>
    <t>WeCare Week $200+ for</t>
  </si>
  <si>
    <t>supplies and</t>
  </si>
  <si>
    <t>marketing</t>
  </si>
  <si>
    <t>materials</t>
  </si>
  <si>
    <t>Social</t>
  </si>
  <si>
    <t>Media</t>
  </si>
  <si>
    <t>Setups Included in Ad</t>
  </si>
  <si>
    <t>marketing@groundsguys.com</t>
  </si>
  <si>
    <t>Branding Radio, TV,</t>
  </si>
  <si>
    <t>Billboard, etc</t>
  </si>
  <si>
    <t>Pricing Varies Please contact your marketing department for help</t>
  </si>
  <si>
    <t>Filename: GUY Marketing Plan-O'Deven(330K)</t>
  </si>
  <si>
    <t>Directory: C:\Users\david.holmes\Documents</t>
  </si>
  <si>
    <t>Template:</t>
  </si>
  <si>
    <t>C:\Users\david.holmes\AppData\Roaming\Microsoft\Templa</t>
  </si>
  <si>
    <t>tes\Normal.dotm</t>
  </si>
  <si>
    <t>Title:</t>
  </si>
  <si>
    <t>Subject:</t>
  </si>
  <si>
    <t>Author: Mike Weaver</t>
  </si>
  <si>
    <t>Keywords:</t>
  </si>
  <si>
    <t>Comments:</t>
  </si>
  <si>
    <t>Creation Date: 8/5/2016 2:17:00 PM</t>
  </si>
  <si>
    <t>Change Number: 3</t>
  </si>
  <si>
    <t>Last Saved On: 8/5/2016 2:21:00 PM</t>
  </si>
  <si>
    <t>Last Saved By: Barry Marusak</t>
  </si>
  <si>
    <t>Total Editing Time: 2 Minutes</t>
  </si>
  <si>
    <t>Last Printed On: 3/6/2017 10:35:00 AM</t>
  </si>
  <si>
    <t>As of Last Complete Printing</t>
  </si>
  <si>
    <t>Number of Pages: 8</t>
  </si>
  <si>
    <t>Number of Words: 2,331 (approx.)</t>
  </si>
  <si>
    <t>Number of Characters: 13,289 (approx.)</t>
  </si>
  <si>
    <r>
      <t>The key to making your marketing successful is based on the number of</t>
    </r>
    <r>
      <rPr>
        <b/>
        <sz val="14"/>
        <color theme="1"/>
        <rFont val="Cambria"/>
        <family val="1"/>
      </rPr>
      <t xml:space="preserve"> Impressions</t>
    </r>
    <r>
      <rPr>
        <sz val="14"/>
        <color theme="1"/>
        <rFont val="Cambria"/>
        <family val="1"/>
      </rPr>
      <t xml:space="preserve">.  </t>
    </r>
    <r>
      <rPr>
        <b/>
        <sz val="14"/>
        <color theme="1"/>
        <rFont val="Cambria"/>
        <family val="1"/>
      </rPr>
      <t>Impressions</t>
    </r>
    <r>
      <rPr>
        <sz val="14"/>
        <color theme="1"/>
        <rFont val="Cambria"/>
        <family val="1"/>
      </rPr>
      <t xml:space="preserve"> are the number of times you are seen by the customer.  In this calendar we will try to getas much exposure to our target markets in as many different outlets as possible so we can make the most of our</t>
    </r>
    <r>
      <rPr>
        <b/>
        <sz val="14"/>
        <color theme="1"/>
        <rFont val="Cambria"/>
        <family val="1"/>
      </rPr>
      <t xml:space="preserve"> impressions</t>
    </r>
    <r>
      <rPr>
        <sz val="14"/>
        <color theme="1"/>
        <rFont val="Cambria"/>
        <family val="1"/>
      </rPr>
      <t>.</t>
    </r>
  </si>
  <si>
    <t>MKTG Tactic</t>
  </si>
  <si>
    <t>Investment</t>
  </si>
  <si>
    <t>ROI</t>
  </si>
  <si>
    <t>Notes</t>
  </si>
  <si>
    <t>Facebook Advertising</t>
  </si>
  <si>
    <t>Feet on the Street</t>
  </si>
  <si>
    <t>Chamber/BNI Involvement</t>
  </si>
  <si>
    <t>HomeAdvisor/Lead generator</t>
  </si>
  <si>
    <t>Display Ads</t>
  </si>
  <si>
    <t>Box 9 (Door Hangers)</t>
  </si>
  <si>
    <t>Yard Signs</t>
  </si>
  <si>
    <t>Direct Mail/ EDDM</t>
  </si>
  <si>
    <t>Trade Show/Home Show/Community Event/sponsorships</t>
  </si>
  <si>
    <t>Pay-Per-Click</t>
  </si>
  <si>
    <t>Total:</t>
  </si>
  <si>
    <r>
      <t xml:space="preserve">ANNUAL SERVICES PROMOTION CALENDAR - </t>
    </r>
    <r>
      <rPr>
        <b/>
        <sz val="16"/>
        <color rgb="FFFF0000"/>
        <rFont val="Tw Cen MT"/>
        <family val="2"/>
      </rPr>
      <t>MARKETING ZONE 6</t>
    </r>
  </si>
  <si>
    <t>Commercial</t>
  </si>
  <si>
    <t>Residential</t>
  </si>
  <si>
    <t xml:space="preserve">   IRRIGATION</t>
  </si>
  <si>
    <t>Irrigation Install</t>
  </si>
  <si>
    <t>Irrigation Repairs</t>
  </si>
  <si>
    <t>Irrigation Maintenance</t>
  </si>
  <si>
    <t xml:space="preserve">   LANDSCAPE/HARDSCAPE</t>
  </si>
  <si>
    <t xml:space="preserve">Landscape/Hardscape </t>
  </si>
  <si>
    <t>Aquatic Management</t>
  </si>
  <si>
    <t>Property Maintenance</t>
  </si>
  <si>
    <t>Power Washing</t>
  </si>
  <si>
    <t xml:space="preserve">   OUTDOOR LIGHTING</t>
  </si>
  <si>
    <t>Landscape Lighting Install</t>
  </si>
  <si>
    <t>Landscape Lighting
Maintenance</t>
  </si>
  <si>
    <t>Holiday Lighting</t>
  </si>
  <si>
    <t xml:space="preserve">   PEST, WEED &amp; FERTILIZATION</t>
  </si>
  <si>
    <t>Turf Enhancements</t>
  </si>
  <si>
    <t>Turf Care Services</t>
  </si>
  <si>
    <t>Horticulture Services</t>
  </si>
  <si>
    <t xml:space="preserve">   LAWN &amp; BED MAINTENANCE</t>
  </si>
  <si>
    <t>Bed Maintenance</t>
  </si>
  <si>
    <t>Turf Maintenance</t>
  </si>
  <si>
    <t>Pruning</t>
  </si>
  <si>
    <t>Spring Cleanup</t>
  </si>
  <si>
    <t>Leaf Cleanup</t>
  </si>
  <si>
    <t>Mulch</t>
  </si>
  <si>
    <t>Seasonal Color</t>
  </si>
  <si>
    <t>Tree Work</t>
  </si>
  <si>
    <t xml:space="preserve">   SNOW &amp; ICE MANAGEMENT</t>
  </si>
  <si>
    <t>Snow &amp; Ice Management</t>
  </si>
  <si>
    <t>4000.11 - Com L&amp;L Maint Contract</t>
  </si>
  <si>
    <t>4000.12 - Com L&amp;L Maint Contract Extras</t>
  </si>
  <si>
    <t>4000.13 - Com L&amp;L Maint Enhancements</t>
  </si>
  <si>
    <t>4100.11 - Com Winter Maint Contract</t>
  </si>
  <si>
    <t>4100.12 - Com Winter Maint Contract Extras</t>
  </si>
  <si>
    <t>4100.13 - Com Winter Maint Enhancements</t>
  </si>
  <si>
    <t>4200.11 - Com HS/SS Contract (Regular)</t>
  </si>
  <si>
    <t>4200.12 - Com HS/SS Contract (Specialty)</t>
  </si>
  <si>
    <t>4200.13 - Com HS/SS Change Order (Regular)</t>
  </si>
  <si>
    <t>4300.11 - Com Irrig / Light Contract (Specialty)</t>
  </si>
  <si>
    <t>4300.12 - Com  Irrig / Light CO (Specialty)</t>
  </si>
  <si>
    <t>4400.11 - Res L&amp;L Maint Contract</t>
  </si>
  <si>
    <t>4400.12 - Res L&amp;L Maint Contract Extras</t>
  </si>
  <si>
    <t>4400.13 - Res L&amp;L Maint Enhancements</t>
  </si>
  <si>
    <t>4500.11 - Res Winter Maint Contract</t>
  </si>
  <si>
    <t>4500.12 - Res Winter Maint Contract Extras</t>
  </si>
  <si>
    <t>4500.13 - Res Winter Maint Enhancements</t>
  </si>
  <si>
    <t>4600.11 - Res HS/SS Contract (Regular)</t>
  </si>
  <si>
    <t>4600.12 - Res HS/SS Contract (Specialty)</t>
  </si>
  <si>
    <t>4600.13 - Res HS/SS Change Order (Regular)</t>
  </si>
  <si>
    <t>4700.11 - Res Irrig / Light Contract (Specialty)</t>
  </si>
  <si>
    <t>4700.12 - Res  Irrig / Light CO (Specialty)</t>
  </si>
  <si>
    <t>4900.11 - Res L&amp;L Maint Subcontract</t>
  </si>
  <si>
    <t>4900.12- Res Winter Maint Subcontract</t>
  </si>
  <si>
    <t>4900.13 - Res Hardscape / Softscape Subcontract</t>
  </si>
  <si>
    <t>4900.14 - Res Irrigation / Lighting Subcontract</t>
  </si>
  <si>
    <t>BUSINESS FORECASTING WORKBOOK</t>
  </si>
  <si>
    <t>PRODUCTION MAINTENANCE</t>
  </si>
  <si>
    <t>PRODUCTION HS, SS, IRRIG, LIGHTING</t>
  </si>
  <si>
    <t>Production Manager</t>
  </si>
  <si>
    <t>Asst Office Manager</t>
  </si>
  <si>
    <t>Office Assistant</t>
  </si>
  <si>
    <t>SALES &amp; ACCOUNT MANAGEMENT</t>
  </si>
  <si>
    <t>OFFICE ADMINISTRATIVE</t>
  </si>
  <si>
    <t>REPAIR &amp; MAINT SHOP</t>
  </si>
  <si>
    <t>Winter Maint Materials</t>
  </si>
  <si>
    <t>Step 13:  Your Organizational Chart</t>
  </si>
  <si>
    <t>Step 14:  Production Labor Budget</t>
  </si>
  <si>
    <t>TRUE NET PROFIT                                  (NET PROFIT minus DEBT SERVICE)</t>
  </si>
  <si>
    <t>4200.14 - Com HS/SS Change Order (Specialty)</t>
  </si>
  <si>
    <t>4600.14 - Res HS/SS Change Order (Specialty)</t>
  </si>
  <si>
    <t>Bank LOC</t>
  </si>
  <si>
    <t>Actual +      Projected $$$</t>
  </si>
  <si>
    <t>Actual  $$$</t>
  </si>
  <si>
    <t xml:space="preserve"> Projected $$$</t>
  </si>
  <si>
    <t>4800.11 - Com L&amp;L Maint Subcontract (Regular)</t>
  </si>
  <si>
    <t>4800.12- Com Winter Maint Subcontract (Regular)</t>
  </si>
  <si>
    <t>4800.13 - Com HS / SS Subcontract (Specialty)</t>
  </si>
  <si>
    <t>4800.14 - Com Irrig / Light Subcontract (Specialty)</t>
  </si>
  <si>
    <t>4800.15 - Com L&amp;L Maint Subcontract (Specialty)</t>
  </si>
  <si>
    <t>4800.16- Com Winter Maint Subcontract (Specialty)</t>
  </si>
  <si>
    <t>4800.17 - Com HS / SS Subcontract (Specialty)</t>
  </si>
  <si>
    <t>4800.18 - Com Irrig / Light Subcontract (Specialty)</t>
  </si>
  <si>
    <t>4900.15 - Res L&amp;L Maint Subcontract (Specialty)</t>
  </si>
  <si>
    <t>4900.16- Res Winter Maint Subcontract (Specialty)</t>
  </si>
  <si>
    <t>4900.17 - Res HS / SS Subcontract (Specialty)</t>
  </si>
  <si>
    <t>4900.18 - Res  Irrig / Light Subcontract (Specialty)</t>
  </si>
  <si>
    <t>% to Income Benchmarks</t>
  </si>
  <si>
    <t>Cost Codes</t>
  </si>
  <si>
    <t>16-18%</t>
  </si>
  <si>
    <t>20-25%</t>
  </si>
  <si>
    <t>3-4%</t>
  </si>
  <si>
    <t>Labor Burden [COGS Payroll Taxes]</t>
  </si>
  <si>
    <t>Materials [All Profit Centers]</t>
  </si>
  <si>
    <t>Vehicle Expense [COGS]</t>
  </si>
  <si>
    <t xml:space="preserve">Subcontracted Expense </t>
  </si>
  <si>
    <t>Equipment Rental Expense</t>
  </si>
  <si>
    <t>Benefits/Workers Comp. Expense</t>
  </si>
  <si>
    <t>Hardscape/Softscape Materials</t>
  </si>
  <si>
    <t>Irrigation &amp; Lighting Materials</t>
  </si>
  <si>
    <t>Lawn &amp; Landscape Maint Materials</t>
  </si>
  <si>
    <t>Franchise Fees [Royalties]</t>
  </si>
  <si>
    <t>MAP Fees [Ad Fund]</t>
  </si>
  <si>
    <t>Fuel [Vehicle &amp; Equipment]</t>
  </si>
  <si>
    <t>1-2%</t>
  </si>
  <si>
    <t>50-60%</t>
  </si>
  <si>
    <t>2-3%</t>
  </si>
  <si>
    <t>0.50-1.0%</t>
  </si>
  <si>
    <t>1-1.5%</t>
  </si>
  <si>
    <t>TOTAL COGS</t>
  </si>
  <si>
    <t>Lawn &amp; Landscape Maintenance</t>
  </si>
  <si>
    <t>Hardscape/Softscape Installation</t>
  </si>
  <si>
    <t>Irrigaiton/Lighting Installation</t>
  </si>
  <si>
    <t>Subcontracting</t>
  </si>
  <si>
    <t>1.5-2.5%</t>
  </si>
  <si>
    <t>60-70%</t>
  </si>
  <si>
    <t>10-20%</t>
  </si>
  <si>
    <t>5-10%</t>
  </si>
  <si>
    <t>2-7%</t>
  </si>
  <si>
    <t>0-3%</t>
  </si>
  <si>
    <t>Salary - Officers</t>
  </si>
  <si>
    <t>Overhead Salaries [All Positions]</t>
  </si>
  <si>
    <t>Labor Expense [Net Production Wages]</t>
  </si>
  <si>
    <t>Rent</t>
  </si>
  <si>
    <t>12-15%</t>
  </si>
  <si>
    <t>Labor Burden [G&amp;A / Fixed Overhead]</t>
  </si>
  <si>
    <t>10-12%</t>
  </si>
  <si>
    <t>.15-.25%</t>
  </si>
  <si>
    <t>Travel &amp; Meal Expenses</t>
  </si>
  <si>
    <t>.30-.50%</t>
  </si>
  <si>
    <t>TOTAL G&amp;A / FIXED EXPENSE</t>
  </si>
  <si>
    <t>6-8%</t>
  </si>
  <si>
    <t>EBITDA NET PROFIT</t>
  </si>
  <si>
    <t>DEBT SERVICE</t>
  </si>
  <si>
    <t>TRUE NET PROFIT</t>
  </si>
  <si>
    <t>15-20%</t>
  </si>
  <si>
    <t>21-28%</t>
  </si>
  <si>
    <t>SBA Loan</t>
  </si>
  <si>
    <t>Current AR</t>
  </si>
  <si>
    <t>60-90</t>
  </si>
  <si>
    <t>90-120</t>
  </si>
  <si>
    <t>Bad Debt</t>
  </si>
  <si>
    <t>Collected 90-120</t>
  </si>
  <si>
    <t>Bad Debt [Enter Negative #]</t>
  </si>
  <si>
    <t>Projected Collections Rates</t>
  </si>
  <si>
    <t>Projected Monthly Expenses</t>
  </si>
  <si>
    <t>Forecast Year</t>
  </si>
  <si>
    <t>Projected COGS</t>
  </si>
  <si>
    <t>Carry Over                                        Current Year AR</t>
  </si>
  <si>
    <t>March 4 – Dec 7 = 40 Weeks = 1600 Hours</t>
  </si>
  <si>
    <t>March 11 – Dec 1 = 39 Weeks = 1560 Hours</t>
  </si>
  <si>
    <t>March 18 – Dec 1 = 38 Weeks = 1520 Hours</t>
  </si>
  <si>
    <t>March 25 – Dec 1 = 36 Weeks = 1440 Hours</t>
  </si>
  <si>
    <t>April 1 – Dec 1  = 35 Weeks = 1400 Hours</t>
  </si>
  <si>
    <t>April 6 – Dec 1 = 34 Weeks = 1360 Hours</t>
  </si>
  <si>
    <t>FORECASTED SALES</t>
  </si>
  <si>
    <t>This page is designed to help you drill down on your revenue and hours.  It identifies the labor hours needed to successfully achieve your Forecasted Sales.  Enter the % of Total Rev per Month in the shaded area below.  Adjust the % in each month until you reach 100%.  Keep in mind the number of workweeks in the month as this impacts the % you project.</t>
  </si>
  <si>
    <t>Available Projected Hours</t>
  </si>
  <si>
    <t>Team Lead 5</t>
  </si>
  <si>
    <t>Asst Team Lead 5</t>
  </si>
  <si>
    <t>Team Lead 6</t>
  </si>
  <si>
    <t>Asst Team Lead 6</t>
  </si>
  <si>
    <t>Team Member 5</t>
  </si>
  <si>
    <t>Team Member 6</t>
  </si>
  <si>
    <t>Team Lead 7</t>
  </si>
  <si>
    <t>Asst Team Lead 7</t>
  </si>
  <si>
    <t>Team Member 7</t>
  </si>
  <si>
    <t>COMPANY PRODUCTION                                                                                                           LABOR TOTALS</t>
  </si>
  <si>
    <t>Date:</t>
  </si>
  <si>
    <t>Forecast Year:</t>
  </si>
  <si>
    <t>COMMON BENCHMARK EXAMPLES</t>
  </si>
  <si>
    <t>% to INCOME</t>
  </si>
  <si>
    <t>% to LABOR</t>
  </si>
  <si>
    <t>G&amp;A/FIXED EXPENSE</t>
  </si>
  <si>
    <t xml:space="preserve">The Benchmarks you use should be related to the specific type [DNA] of your business.  The examples here are based on a balanced &amp; blended company.  This company is one that built it’s business on a solid base of maintenance contracts.  It operates with a full service emphasis by capitalizing on higher profit extras and installation work.  Your Benchmarks may vary slightly from those here. Work with your FC to determine your business DNA and the best Benchmarks for you to use.
</t>
  </si>
  <si>
    <t>The purpose of this workbook is to educate and help with the planning of your business next year.  Our trends tell us a story of where we are headed if we make no changes.  When changes are made, we need to fully understand how they impact our future.  "Do what you did ... get what you got" or "Don’t do what you did … Change what you do".  Learn from your past behaviors and results to drive your decisions moving forward.</t>
  </si>
  <si>
    <t xml:space="preserve">There are 14 Tabs in this section.  Each Tab below is labeled.  As you will see each follows the P&amp;L from Sales &amp; COGS which are "Above the Line" as well as Expenses "Below the Line".  In the end we look at Debt Service to identify your true net profit.  Are you breaking even, making money or losing money?  Use this workbook to identify where you will be.  Use this workbook to add or reduce sales, expenses and debt service to create different budget options.  Want to add a new office person, you can input their salary and other expenses that are inflenced by adding that position and see what additional sales or expense reductions are needed to bring your projections in line with your expectations. </t>
  </si>
  <si>
    <t>This is "Above the Line". Enter your YTD P&amp;L Sales and input the totals into the columns.  At this point we want you to forecast your Next Year's Sales.  You will determine the dollars of increase, decrease or stay the same.  If you choose to match the % to income this means you will grow the same distribution of work from one year to the next.  That assumes nothing changes.  If you decide to increase the amount within a profit center this would reflect a increase year over year.  You must justify any changes in the comments area to the right.</t>
  </si>
  <si>
    <t xml:space="preserve">This is "Above the Line".  Here you will enter your COGS relative to the sales plan you just put together.  Make sure you take into account for increases or decreases of expenses when there are changes in sales distribution.  An example would be that we moved our Residential Maintenance down year over year but increased our Commercial Construction.  This would mean our Materials expenses would rise comparatively as construction is more heavy on materials costs than maintenance.  If you show any improvements or a decrease, then you must justify this in the comments area to the right!     </t>
  </si>
  <si>
    <t xml:space="preserve">This is "The Line".  What you do here is look at where you ended up after Step 1 &amp; 2.  Do you like what you see?  If not, go back and make reasonable changes to get to your goal.  It may not be possible to make dramatic changes, so don't be surprised if you may need a year or two to accomplish your ultimate Gross Profit target.  Making progress is what this is all about.  </t>
  </si>
  <si>
    <t>This is "Below the Line". Here you will do the same as the COGS.  You will input your costs from your 12 month trailing report.  Remember that here you will notice fixed costs like shop rent that will just pass through.  Some of these costs will rise like insurance and salaries, so they are not really fixed.  Another name for the "Below the Line" expenses is know that they are talking about.  As with the above steps, you will choose a $$ value and confirm an increase, decrease G&amp;A.  This is General &amp; Administrative costs.  They are the same, so if you hear someone refer to G&amp;A expenses you will or staying the same.  Any changes up or down require a comment to the right.</t>
  </si>
  <si>
    <t>Here you will see the Interest, Taxes, Depreciation and Amortization applied.  There is history here, so enter the data based on the trailing 12 month first to see how things look as an average.  Any rise or drop in your projections needs justified.</t>
  </si>
  <si>
    <t>Debt Service are long term debt expenses that don't show up in your P&amp;L.  They are not reflected as COGS nor G&amp;A (Fixed Expenses).  Payments you make on credit accounts are also shown here.  You have to take these expenses and payments into consideration after your net profit margin.  You will enter data into an expense worksheet which will help you to identify your monthly obligations as well as an annual total.</t>
  </si>
  <si>
    <t>In this tab you will pace out your revenue by month by assigning a % of the total annual sales to each month.  You will also forecast your hourly revenue rate as well as your company indirect %.  This will provide you will a breakout of revenue and hours which you can use to better manage your business.</t>
  </si>
  <si>
    <t xml:space="preserve">1.  Your sales team will take 30 days to work though Step 1 and return it to the management team for review.  After the review, any changes recommended are kicked back to the Sales team which they will input and resubmit back to the management team for final approval.  </t>
  </si>
  <si>
    <t>Winter Maintenance</t>
  </si>
  <si>
    <t xml:space="preserve">Use this tab to predict your cash flow by month.  Enter your current AR and review the cash flow to better understand the ups and downs of cash availability.  </t>
  </si>
  <si>
    <t>Using this chart, you will lay out the staffing for your company by position.  This page is unprotected, so you can modify it as you see fit.  For people who are performing more than one positon, simply put their name in more than one position if needed.</t>
  </si>
  <si>
    <t>This tab is designed to help you forecast and manage your biggest expense … Labor!  Use this tab to input employee data which will then calculate important data which you will use as Benchmarks to manage KPI's within your business.  This spreadsheet will tie into others in this workbook allowing you to connect the dots and make sure your Hours and Labor assumptions are accurate.</t>
  </si>
  <si>
    <t xml:space="preserve">Start this process by July 1 to allow time to finish by Jan 1.  The Commercial RFQ Season typically begins in August and by December.  Your potential clients are working on their budgets too.  They need information to roll up by the new year.  Waiting until January means that you are missing out on the best Commercial opportunities available in your market.  Use the following process to develop your Annual budget. </t>
  </si>
  <si>
    <t>2.  Your Production team is now given 30 days to break down the Sales plan into the COGS expenses.  They will submit this to the management team for review.  It will be sent back to the Production team for revisions and then will be resubmitted to the management team for final approval.</t>
  </si>
  <si>
    <t>3.  The Office Manager &amp; Owner will then have 30 days to plan the G&amp;A/Fixed Expenses and DEBT SERVICE OUTFLOWS.  They will submit their plan to the management team for review and the same process will follow as above.  Once a final Administrative plan is approved by the team it is time for the next step.</t>
  </si>
  <si>
    <t>4.  The Management Team goes back to review the forecast to make sure it all fits and meets the ultimate Gross Profit, Net EBITDA and Net Profit and True Net Profit expectations.  Revisions are made until a Final Plan is approved.</t>
  </si>
  <si>
    <t xml:space="preserve">Using the completed Forecast, you will not go into QBO and complete your budget.  This will break down this Forecast into a monthly budget.  Work with your FC to work through this process.  </t>
  </si>
  <si>
    <t xml:space="preserve">Now that you have your Forecast finalized, you can now take this information and use it to create your GGPro Budget.  You will find the information in this workbook to be helpful in quickly completing the GGPro Budgeting Process. </t>
  </si>
  <si>
    <t>The Next Step in the Budgeting Process:   Creating your GGPro Budget</t>
  </si>
  <si>
    <t>The Final Step in the Budgeting Process:  Creating Quickbooks Online Budget</t>
  </si>
  <si>
    <t>Constant Review of Performance using your Quickbooks Online Budget</t>
  </si>
  <si>
    <t>You should look back at this plan monthly to compare to where your company has been and where it is headed.  If you are deviating in a negative way, this means a correction needs to be made or an accommodation and reduction in profit will occur.  You will need to be selfish and deliberate in order to give back.  Your company must make money in order to be healthy.  A healthy company gives back to have employees, customers and the community.  If you goal is to give back, they only way to do this is to a financially sound company.</t>
  </si>
  <si>
    <r>
      <t xml:space="preserve">This is "Below the Line".  These are your </t>
    </r>
    <r>
      <rPr>
        <b/>
        <u/>
        <sz val="14"/>
        <color theme="6" tint="-0.499984740745262"/>
        <rFont val="Calibri"/>
        <family val="2"/>
        <scheme val="minor"/>
      </rPr>
      <t>E</t>
    </r>
    <r>
      <rPr>
        <sz val="14"/>
        <color theme="6" tint="-0.499984740745262"/>
        <rFont val="Calibri"/>
        <family val="2"/>
        <scheme val="minor"/>
      </rPr>
      <t xml:space="preserve">arnings </t>
    </r>
    <r>
      <rPr>
        <b/>
        <u/>
        <sz val="14"/>
        <color theme="6" tint="-0.499984740745262"/>
        <rFont val="Calibri"/>
        <family val="2"/>
        <scheme val="minor"/>
      </rPr>
      <t>B</t>
    </r>
    <r>
      <rPr>
        <sz val="14"/>
        <color theme="6" tint="-0.499984740745262"/>
        <rFont val="Calibri"/>
        <family val="2"/>
        <scheme val="minor"/>
      </rPr>
      <t xml:space="preserve">efore </t>
    </r>
    <r>
      <rPr>
        <b/>
        <u/>
        <sz val="14"/>
        <color theme="6" tint="-0.499984740745262"/>
        <rFont val="Calibri"/>
        <family val="2"/>
        <scheme val="minor"/>
      </rPr>
      <t>I</t>
    </r>
    <r>
      <rPr>
        <sz val="14"/>
        <color theme="6" tint="-0.499984740745262"/>
        <rFont val="Calibri"/>
        <family val="2"/>
        <scheme val="minor"/>
      </rPr>
      <t xml:space="preserve">nterest, </t>
    </r>
    <r>
      <rPr>
        <b/>
        <u/>
        <sz val="14"/>
        <color theme="6" tint="-0.499984740745262"/>
        <rFont val="Calibri"/>
        <family val="2"/>
        <scheme val="minor"/>
      </rPr>
      <t>T</t>
    </r>
    <r>
      <rPr>
        <sz val="14"/>
        <color theme="6" tint="-0.499984740745262"/>
        <rFont val="Calibri"/>
        <family val="2"/>
        <scheme val="minor"/>
      </rPr>
      <t xml:space="preserve">axes, </t>
    </r>
    <r>
      <rPr>
        <b/>
        <u/>
        <sz val="14"/>
        <color theme="6" tint="-0.499984740745262"/>
        <rFont val="Calibri"/>
        <family val="2"/>
        <scheme val="minor"/>
      </rPr>
      <t>D</t>
    </r>
    <r>
      <rPr>
        <sz val="14"/>
        <color theme="6" tint="-0.499984740745262"/>
        <rFont val="Calibri"/>
        <family val="2"/>
        <scheme val="minor"/>
      </rPr>
      <t xml:space="preserve">epreciation &amp; </t>
    </r>
    <r>
      <rPr>
        <b/>
        <u/>
        <sz val="14"/>
        <color theme="6" tint="-0.499984740745262"/>
        <rFont val="Calibri"/>
        <family val="2"/>
        <scheme val="minor"/>
      </rPr>
      <t>A</t>
    </r>
    <r>
      <rPr>
        <sz val="14"/>
        <color theme="6" tint="-0.499984740745262"/>
        <rFont val="Calibri"/>
        <family val="2"/>
        <scheme val="minor"/>
      </rPr>
      <t>mortization.  Essentially this means this is what you earned before your accountant gets involved.  Just know that this is not your exact earnings as there is influence below this that can raise or lower your real earnings.  The goal here is to drive this as high as possible.  A good target here would be 20-28%.</t>
    </r>
  </si>
  <si>
    <t xml:space="preserve">Now these are your earnings.  This is what you have made after everything has been taken into account above.  This is commonly referred to as "The Bottom Line".  </t>
  </si>
  <si>
    <t>Step 8:  P&amp;L Forecast pre DS</t>
  </si>
  <si>
    <t xml:space="preserve">This a summary of everything you entered into the previous 7 Steps in the workbook.  You need to review this and again look for areas of opportunity to improve. </t>
  </si>
  <si>
    <t>Step 10:  P&amp;L Forecast with DS</t>
  </si>
  <si>
    <t>As with Step 8, this reflects everything you enter into the previous tabs of the workbook.  In this step we subtract the debt service you enter giving us what we would call a true net profit.  If your net profit margin equals your debt service total then you are at a break even point.  If it is below you, are losing money and if it is above, you are making money.  When you are really dialed in, your True Net Profit should fall between 15-20%</t>
  </si>
  <si>
    <t>REVIEW NOTES:</t>
  </si>
  <si>
    <t>FC NOTES:</t>
  </si>
  <si>
    <t xml:space="preserve">Debt Service is what we call those expenses that don't show up in your P&amp;L.  They are not reflected as COGS nor G&amp;A (Fixed Expenses).  These are Balance Sheet expenses.  You have to take these expenses into consideration after your net profit margin as the represent money going out to pay long term debt.  This spreadsheet will help you to identify your monthly obligations for planning purposes.  If your net profit margin equals your debt service total then you are at your break even point.  These are often missed expenses that when not considered can result in a company with a negative True Net Profit.
</t>
  </si>
  <si>
    <t>COGS [Variable Costs]</t>
  </si>
  <si>
    <t>Actual +                                                     Projected $$$</t>
  </si>
  <si>
    <t>Contribution Margin = Sales - Variable Costs</t>
  </si>
  <si>
    <t>The Contribution Margin Ratio is the difference between a company's sales and variable expenses, expressed as a percentage. The total margin generated by an entity represents the total earnings available to pay for fixed expenses and generate a profit.</t>
  </si>
  <si>
    <t>Contribution Margin Ratio = (Sales - Variable Costs) ÷ Sales</t>
  </si>
  <si>
    <t>Your Contribution Margin &amp; Contribution Margin Ratio</t>
  </si>
  <si>
    <t xml:space="preserve">Contribution Margin is Sales price minus all associated variable costs, resulting in the incremental profit earned for each unit sold. The total contribution margin generated by an entity represents the total earnings available to cover fixed expenses and to generate a profit.  </t>
  </si>
  <si>
    <t>CONTRIBUTION MARGIN</t>
  </si>
  <si>
    <t>CONTRIBUTION MARGIN RATIO</t>
  </si>
  <si>
    <t>Your Break Even Point Analysis</t>
  </si>
  <si>
    <t>FIXED COSTS [G&amp;A]</t>
  </si>
  <si>
    <t>Break-Even Point = Fixed Costs ÷ Contribution Margin Ratio</t>
  </si>
  <si>
    <t>YOUR BREAK EVEN POINT</t>
  </si>
  <si>
    <t>DEBT SERVICE OUTFLOW</t>
  </si>
  <si>
    <t xml:space="preserve">A break-even analysis allows you to determine your break-even point. But this isn’t the end of your calculations. Once you crunch the numbers, you might find that you have to sell a lot more products than you realized to break even. 
</t>
  </si>
  <si>
    <t>When you know exactly how much you need to make, it’s easier to set longer-term goals. If you know how many Sales $$$ you need to sell or how much money you need to make to break even, it can serve as a powerful motivational tool for you and your team.</t>
  </si>
  <si>
    <t>Actual +  Projected $$$</t>
  </si>
  <si>
    <t xml:space="preserve">                  ORGANIZATIONAL CHART</t>
  </si>
  <si>
    <t>Amortization</t>
  </si>
  <si>
    <t>VARIABLE COSTS</t>
  </si>
  <si>
    <t xml:space="preserve">Examples of Variable Costs are:  </t>
  </si>
  <si>
    <t xml:space="preserve">* COGS (Materials, Fuel &amp; Oil, Production Labor, Labor Burden, Subcontract, Asset Repair &amp; Maintenance and Royalties) </t>
  </si>
  <si>
    <t>* G&amp;A Expenses (Bonuses &amp; Sales Commissions and Utilities)</t>
  </si>
  <si>
    <t>When your break-even point is above what your potential customer will pay, reflecting a loss on the service, you can use this info for making important decisions.  You might choose to discontinue the service, or focus on marketing density to increase operational efficiency, or even re-price the product to meet the customer’s demand.  The power is in your control.</t>
  </si>
  <si>
    <t>This page collects data from your previous inputs.  You will need to fill some additional information in order to achieve an accurate forecast.</t>
  </si>
  <si>
    <t>1. Enter the % Collection Rates for each AR Range</t>
  </si>
  <si>
    <t>2. Enter your current AR by Range</t>
  </si>
  <si>
    <t>3. Enter the remaining data</t>
  </si>
  <si>
    <t>4. Review your Deficit/Surplus and focus on influencing the Deficit months</t>
  </si>
  <si>
    <t xml:space="preserve">Total Labor Hours (D &amp; ID Combined) ==&gt;      </t>
  </si>
  <si>
    <t xml:space="preserve">Revenue &amp; Hours Pacing Total Labor Hours (D &amp; ID Combined) ==&gt;  </t>
  </si>
  <si>
    <t xml:space="preserve">Forecasted vs Pojected Total Avail Labor Hours ==&gt; </t>
  </si>
  <si>
    <t xml:space="preserve">Forecasted vs Pojected Labor ==&gt; </t>
  </si>
  <si>
    <t>COGS Net Wage Labor $ ==&gt;</t>
  </si>
  <si>
    <t>Average Hourly Net Wage per Hour ==&gt;</t>
  </si>
  <si>
    <t>Average Hourly Gross Wage per Hour ==&gt;</t>
  </si>
  <si>
    <t>Revenue &amp; Hours Projection Forecasted Indirect / Unbillable % ==&gt;</t>
  </si>
  <si>
    <t>&lt;== Adjust this to drill down reconcile your hours</t>
  </si>
  <si>
    <t xml:space="preserve">  &lt;== (Must = 0)</t>
  </si>
  <si>
    <t xml:space="preserve">  INDIRECT / UNBILLABLE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</si>
</sst>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4" formatCode="_(&quot;$&quot;* #,##0.00_);_(&quot;$&quot;* \(#,##0.00\);_(&quot;$&quot;* &quot;-&quot;??_);_(@_)"/>
    <numFmt numFmtId="164" formatCode="&quot;$&quot;#,##0.00"/>
    <numFmt numFmtId="165" formatCode="&quot;$&quot;#,##0.00000"/>
    <numFmt numFmtId="166" formatCode="&quot;$&quot;#,##0"/>
    <numFmt numFmtId="167" formatCode="[$-409]mmm\-yy;@"/>
    <numFmt numFmtId="168" formatCode="0.0000"/>
    <numFmt numFmtId="169" formatCode="mm/dd/yy"/>
    <numFmt numFmtId="170" formatCode="_(&quot;$&quot;* #,##0_);_(&quot;$&quot;* \(#,##0\);_(&quot;$&quot;* &quot;-&quot;??_);_(@_)"/>
  </numFmts>
  <fonts count="72">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b/>
      <sz val="20"/>
      <color theme="1"/>
      <name val="Calibri"/>
      <family val="2"/>
      <scheme val="minor"/>
    </font>
    <font>
      <sz val="20"/>
      <color theme="1"/>
      <name val="Calibri"/>
      <family val="2"/>
      <scheme val="minor"/>
    </font>
    <font>
      <sz val="22"/>
      <color theme="1"/>
      <name val="Calibri"/>
      <family val="2"/>
      <scheme val="minor"/>
    </font>
    <font>
      <sz val="8"/>
      <color theme="1"/>
      <name val="Calibri"/>
      <family val="2"/>
      <scheme val="minor"/>
    </font>
    <font>
      <b/>
      <sz val="12"/>
      <color theme="1"/>
      <name val="Calibri"/>
      <family val="2"/>
      <scheme val="minor"/>
    </font>
    <font>
      <sz val="12"/>
      <name val="Calibri"/>
      <family val="2"/>
      <scheme val="minor"/>
    </font>
    <font>
      <b/>
      <sz val="24"/>
      <color theme="1"/>
      <name val="Calibri"/>
      <family val="2"/>
      <scheme val="minor"/>
    </font>
    <font>
      <b/>
      <sz val="8"/>
      <color theme="1"/>
      <name val="Calibri"/>
      <family val="2"/>
      <scheme val="minor"/>
    </font>
    <font>
      <b/>
      <sz val="11"/>
      <color rgb="FF000000"/>
      <name val="Calibri"/>
      <family val="2"/>
      <scheme val="minor"/>
    </font>
    <font>
      <b/>
      <sz val="11"/>
      <color rgb="FF000000"/>
      <name val="Calibri"/>
      <family val="2"/>
      <scheme val="minor"/>
    </font>
    <font>
      <sz val="11"/>
      <name val="Calibri"/>
      <family val="2"/>
      <scheme val="minor"/>
    </font>
    <font>
      <b/>
      <sz val="11"/>
      <name val="Calibri"/>
      <family val="2"/>
      <scheme val="minor"/>
    </font>
    <font>
      <b/>
      <sz val="28"/>
      <color theme="6" tint="-0.499984740745262"/>
      <name val="Calibri"/>
      <family val="2"/>
      <scheme val="minor"/>
    </font>
    <font>
      <b/>
      <sz val="16"/>
      <color theme="6" tint="-0.499984740745262"/>
      <name val="Calibri"/>
      <family val="2"/>
      <scheme val="minor"/>
    </font>
    <font>
      <sz val="7"/>
      <name val="Arial"/>
      <family val="2"/>
    </font>
    <font>
      <sz val="8"/>
      <name val="Arial"/>
      <family val="2"/>
    </font>
    <font>
      <b/>
      <sz val="8"/>
      <name val="Arial"/>
      <family val="2"/>
    </font>
    <font>
      <b/>
      <sz val="7"/>
      <name val="Arial"/>
      <family val="2"/>
    </font>
    <font>
      <b/>
      <sz val="10"/>
      <name val="Arial"/>
      <family val="2"/>
    </font>
    <font>
      <b/>
      <sz val="10"/>
      <color indexed="8"/>
      <name val="Arial"/>
      <family val="2"/>
    </font>
    <font>
      <b/>
      <i/>
      <sz val="10"/>
      <color indexed="12"/>
      <name val="Arial"/>
      <family val="2"/>
    </font>
    <font>
      <b/>
      <sz val="10"/>
      <color theme="6" tint="-0.499984740745262"/>
      <name val="Arial"/>
      <family val="2"/>
    </font>
    <font>
      <b/>
      <sz val="14"/>
      <name val="Arial"/>
      <family val="2"/>
    </font>
    <font>
      <b/>
      <vertAlign val="superscript"/>
      <sz val="10"/>
      <color theme="6" tint="-0.499984740745262"/>
      <name val="Arial"/>
      <family val="2"/>
    </font>
    <font>
      <b/>
      <sz val="14"/>
      <color theme="6" tint="-0.499984740745262"/>
      <name val="Arial"/>
      <family val="2"/>
    </font>
    <font>
      <b/>
      <sz val="24"/>
      <color theme="6" tint="-0.499984740745262"/>
      <name val="Arial"/>
      <family val="2"/>
    </font>
    <font>
      <b/>
      <sz val="14"/>
      <color indexed="23"/>
      <name val="Arial"/>
      <family val="2"/>
    </font>
    <font>
      <sz val="14"/>
      <color indexed="23"/>
      <name val="Arial"/>
      <family val="2"/>
    </font>
    <font>
      <sz val="14"/>
      <name val="Arial"/>
      <family val="2"/>
    </font>
    <font>
      <b/>
      <sz val="10"/>
      <color theme="1"/>
      <name val="Calibri"/>
      <family val="2"/>
      <scheme val="minor"/>
    </font>
    <font>
      <b/>
      <sz val="24"/>
      <color theme="6" tint="-0.499984740745262"/>
      <name val="Calibri"/>
      <family val="2"/>
      <scheme val="minor"/>
    </font>
    <font>
      <sz val="10"/>
      <color theme="1"/>
      <name val="Calibri"/>
      <family val="2"/>
      <scheme val="minor"/>
    </font>
    <font>
      <b/>
      <sz val="10"/>
      <name val="Calibri"/>
      <family val="2"/>
      <scheme val="minor"/>
    </font>
    <font>
      <b/>
      <sz val="36"/>
      <color theme="6" tint="-0.499984740745262"/>
      <name val="Calibri"/>
      <family val="2"/>
      <scheme val="minor"/>
    </font>
    <font>
      <b/>
      <sz val="16"/>
      <color theme="1"/>
      <name val="Calibri"/>
      <family val="2"/>
      <scheme val="minor"/>
    </font>
    <font>
      <sz val="24"/>
      <color theme="1"/>
      <name val="Calibri"/>
      <family val="2"/>
      <scheme val="minor"/>
    </font>
    <font>
      <b/>
      <sz val="20"/>
      <color theme="6" tint="-0.499984740745262"/>
      <name val="Calibri"/>
      <family val="2"/>
      <scheme val="minor"/>
    </font>
    <font>
      <b/>
      <sz val="14"/>
      <color theme="6" tint="-0.499984740745262"/>
      <name val="Calibri"/>
      <family val="2"/>
      <scheme val="minor"/>
    </font>
    <font>
      <sz val="14"/>
      <color theme="6" tint="-0.499984740745262"/>
      <name val="Calibri"/>
      <family val="2"/>
      <scheme val="minor"/>
    </font>
    <font>
      <sz val="11"/>
      <color theme="6" tint="-0.499984740745262"/>
      <name val="Calibri"/>
      <family val="2"/>
      <scheme val="minor"/>
    </font>
    <font>
      <b/>
      <u/>
      <sz val="14"/>
      <color theme="6" tint="-0.499984740745262"/>
      <name val="Calibri"/>
      <family val="2"/>
      <scheme val="minor"/>
    </font>
    <font>
      <b/>
      <sz val="11"/>
      <color theme="6" tint="-0.499984740745262"/>
      <name val="Calibri"/>
      <family val="2"/>
      <scheme val="minor"/>
    </font>
    <font>
      <sz val="14"/>
      <color theme="1"/>
      <name val="Cambria"/>
      <family val="1"/>
    </font>
    <font>
      <b/>
      <sz val="14"/>
      <color theme="1"/>
      <name val="Cambria"/>
      <family val="1"/>
    </font>
    <font>
      <b/>
      <sz val="14"/>
      <color theme="0"/>
      <name val="Calibri"/>
      <family val="2"/>
      <scheme val="minor"/>
    </font>
    <font>
      <b/>
      <sz val="12"/>
      <color theme="0"/>
      <name val="Calibri"/>
      <family val="2"/>
      <scheme val="minor"/>
    </font>
    <font>
      <b/>
      <sz val="16"/>
      <color theme="1"/>
      <name val="Tw Cen MT"/>
      <family val="2"/>
    </font>
    <font>
      <b/>
      <sz val="16"/>
      <color rgb="FFFF0000"/>
      <name val="Tw Cen MT"/>
      <family val="2"/>
    </font>
    <font>
      <sz val="11"/>
      <color theme="1"/>
      <name val="Tw Cen MT"/>
      <family val="2"/>
    </font>
    <font>
      <b/>
      <sz val="11"/>
      <color theme="1"/>
      <name val="Tw Cen MT"/>
      <family val="2"/>
    </font>
    <font>
      <sz val="10"/>
      <color theme="1"/>
      <name val="Tw Cen MT"/>
      <family val="2"/>
    </font>
    <font>
      <b/>
      <sz val="14"/>
      <color theme="9" tint="-0.499984740745262"/>
      <name val="Calibri"/>
      <family val="2"/>
      <scheme val="minor"/>
    </font>
    <font>
      <b/>
      <sz val="8"/>
      <color theme="1"/>
      <name val="Arial"/>
      <family val="2"/>
    </font>
    <font>
      <b/>
      <sz val="10"/>
      <color theme="1"/>
      <name val="Arial"/>
      <family val="2"/>
    </font>
    <font>
      <u/>
      <sz val="11"/>
      <color theme="6" tint="-0.499984740745262"/>
      <name val="Calibri"/>
      <family val="2"/>
      <scheme val="minor"/>
    </font>
    <font>
      <sz val="11"/>
      <color theme="0"/>
      <name val="Calibri"/>
      <family val="2"/>
      <scheme val="minor"/>
    </font>
    <font>
      <b/>
      <i/>
      <sz val="11"/>
      <color theme="1"/>
      <name val="Arial"/>
      <family val="2"/>
    </font>
    <font>
      <b/>
      <sz val="12"/>
      <color theme="6" tint="-0.499984740745262"/>
      <name val="Calibri"/>
      <family val="2"/>
      <scheme val="minor"/>
    </font>
    <font>
      <b/>
      <sz val="28"/>
      <color theme="1"/>
      <name val="Calibri"/>
      <family val="2"/>
      <scheme val="minor"/>
    </font>
    <font>
      <b/>
      <sz val="16"/>
      <color theme="9" tint="-0.499984740745262"/>
      <name val="Calibri"/>
      <family val="2"/>
      <scheme val="minor"/>
    </font>
    <font>
      <b/>
      <sz val="36"/>
      <color theme="9" tint="-0.499984740745262"/>
      <name val="Calibri"/>
      <family val="2"/>
      <scheme val="minor"/>
    </font>
    <font>
      <b/>
      <sz val="20"/>
      <color theme="3" tint="-0.249977111117893"/>
      <name val="Calibri"/>
      <family val="2"/>
      <scheme val="minor"/>
    </font>
    <font>
      <b/>
      <sz val="18"/>
      <color rgb="FF1F4E79"/>
      <name val="Avenir Next Heavy"/>
    </font>
    <font>
      <b/>
      <sz val="14"/>
      <color rgb="FF1F4E79"/>
      <name val="Avenir Next Heavy"/>
    </font>
    <font>
      <b/>
      <sz val="20"/>
      <color rgb="FF1F4E79"/>
      <name val="Avenir Next Heavy"/>
    </font>
  </fonts>
  <fills count="3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24"/>
      </patternFill>
    </fill>
    <fill>
      <patternFill patternType="solid">
        <fgColor theme="0" tint="-0.14999847407452621"/>
        <bgColor indexed="55"/>
      </patternFill>
    </fill>
    <fill>
      <patternFill patternType="solid">
        <fgColor theme="0" tint="-0.14999847407452621"/>
        <bgColor indexed="21"/>
      </patternFill>
    </fill>
    <fill>
      <patternFill patternType="solid">
        <fgColor theme="0" tint="-0.14999847407452621"/>
        <bgColor indexed="57"/>
      </patternFill>
    </fill>
    <fill>
      <patternFill patternType="solid">
        <fgColor theme="0" tint="-0.14999847407452621"/>
        <bgColor indexed="26"/>
      </patternFill>
    </fill>
    <fill>
      <patternFill patternType="solid">
        <fgColor theme="0"/>
        <bgColor indexed="26"/>
      </patternFill>
    </fill>
    <fill>
      <patternFill patternType="solid">
        <fgColor rgb="FF00B0F0"/>
        <bgColor indexed="64"/>
      </patternFill>
    </fill>
    <fill>
      <patternFill patternType="solid">
        <fgColor rgb="FFFFC000"/>
        <bgColor indexed="64"/>
      </patternFill>
    </fill>
    <fill>
      <patternFill patternType="solid">
        <fgColor rgb="FF00800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0"/>
        <bgColor indexed="24"/>
      </patternFill>
    </fill>
    <fill>
      <patternFill patternType="solid">
        <fgColor theme="0"/>
        <bgColor indexed="55"/>
      </patternFill>
    </fill>
    <fill>
      <patternFill patternType="solid">
        <fgColor theme="0"/>
        <bgColor indexed="21"/>
      </patternFill>
    </fill>
    <fill>
      <patternFill patternType="solid">
        <fgColor theme="0"/>
        <bgColor indexed="29"/>
      </patternFill>
    </fill>
    <fill>
      <patternFill patternType="solid">
        <fgColor theme="0"/>
        <bgColor indexed="57"/>
      </patternFill>
    </fill>
    <fill>
      <patternFill patternType="solid">
        <fgColor theme="0"/>
        <bgColor indexed="34"/>
      </patternFill>
    </fill>
    <fill>
      <patternFill patternType="solid">
        <fgColor rgb="FF00B050"/>
        <bgColor indexed="64"/>
      </patternFill>
    </fill>
  </fills>
  <borders count="13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indexed="64"/>
      </left>
      <right/>
      <top/>
      <bottom/>
      <diagonal/>
    </border>
    <border>
      <left style="medium">
        <color auto="1"/>
      </left>
      <right/>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style="thin">
        <color auto="1"/>
      </bottom>
      <diagonal/>
    </border>
    <border>
      <left style="medium">
        <color auto="1"/>
      </left>
      <right style="medium">
        <color auto="1"/>
      </right>
      <top/>
      <bottom/>
      <diagonal/>
    </border>
    <border>
      <left/>
      <right style="medium">
        <color auto="1"/>
      </right>
      <top style="thin">
        <color auto="1"/>
      </top>
      <bottom style="thin">
        <color auto="1"/>
      </bottom>
      <diagonal/>
    </border>
    <border>
      <left style="medium">
        <color auto="1"/>
      </left>
      <right style="medium">
        <color auto="1"/>
      </right>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diagonal/>
    </border>
    <border>
      <left/>
      <right style="medium">
        <color auto="1"/>
      </right>
      <top/>
      <bottom style="medium">
        <color auto="1"/>
      </bottom>
      <diagonal/>
    </border>
    <border>
      <left/>
      <right style="thin">
        <color indexed="64"/>
      </right>
      <top/>
      <bottom style="thin">
        <color indexed="64"/>
      </bottom>
      <diagonal/>
    </border>
    <border>
      <left style="thin">
        <color auto="1"/>
      </left>
      <right/>
      <top style="medium">
        <color auto="1"/>
      </top>
      <bottom style="thin">
        <color auto="1"/>
      </bottom>
      <diagonal/>
    </border>
    <border>
      <left/>
      <right/>
      <top/>
      <bottom style="medium">
        <color auto="1"/>
      </bottom>
      <diagonal/>
    </border>
    <border>
      <left/>
      <right style="thin">
        <color auto="1"/>
      </right>
      <top style="medium">
        <color auto="1"/>
      </top>
      <bottom style="thin">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bottom style="thin">
        <color indexed="64"/>
      </bottom>
      <diagonal/>
    </border>
    <border>
      <left style="thin">
        <color auto="1"/>
      </left>
      <right/>
      <top/>
      <bottom style="thin">
        <color auto="1"/>
      </bottom>
      <diagonal/>
    </border>
    <border>
      <left/>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64"/>
      </top>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auto="1"/>
      </bottom>
      <diagonal/>
    </border>
    <border>
      <left/>
      <right/>
      <top style="thin">
        <color auto="1"/>
      </top>
      <bottom style="thin">
        <color auto="1"/>
      </bottom>
      <diagonal/>
    </border>
    <border>
      <left/>
      <right/>
      <top style="medium">
        <color indexed="64"/>
      </top>
      <bottom/>
      <diagonal/>
    </border>
    <border>
      <left/>
      <right/>
      <top style="medium">
        <color indexed="64"/>
      </top>
      <bottom style="thin">
        <color indexed="64"/>
      </bottom>
      <diagonal/>
    </border>
    <border>
      <left style="thick">
        <color indexed="64"/>
      </left>
      <right/>
      <top/>
      <bottom/>
      <diagonal/>
    </border>
    <border>
      <left/>
      <right/>
      <top/>
      <bottom style="thick">
        <color indexed="64"/>
      </bottom>
      <diagonal/>
    </border>
    <border>
      <left/>
      <right/>
      <top style="thick">
        <color indexed="64"/>
      </top>
      <bottom/>
      <diagonal/>
    </border>
    <border>
      <left/>
      <right style="thick">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medium">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style="medium">
        <color indexed="64"/>
      </top>
      <bottom style="medium">
        <color indexed="64"/>
      </bottom>
      <diagonal/>
    </border>
    <border>
      <left/>
      <right style="thin">
        <color indexed="64"/>
      </right>
      <top/>
      <bottom/>
      <diagonal/>
    </border>
    <border>
      <left/>
      <right style="thick">
        <color indexed="64"/>
      </right>
      <top/>
      <bottom style="medium">
        <color indexed="64"/>
      </bottom>
      <diagonal/>
    </border>
    <border>
      <left style="thick">
        <color indexed="64"/>
      </left>
      <right/>
      <top/>
      <bottom style="medium">
        <color indexed="64"/>
      </bottom>
      <diagonal/>
    </border>
    <border>
      <left style="dashed">
        <color indexed="64"/>
      </left>
      <right/>
      <top/>
      <bottom style="medium">
        <color indexed="64"/>
      </bottom>
      <diagonal/>
    </border>
    <border>
      <left/>
      <right/>
      <top style="thin">
        <color indexed="64"/>
      </top>
      <bottom/>
      <diagonal/>
    </border>
    <border>
      <left/>
      <right/>
      <top style="thin">
        <color theme="8" tint="-0.499984740745262"/>
      </top>
      <bottom style="thin">
        <color theme="8" tint="-0.499984740745262"/>
      </bottom>
      <diagonal/>
    </border>
    <border>
      <left style="thin">
        <color theme="8" tint="-0.499984740745262"/>
      </left>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thin">
        <color auto="1"/>
      </bottom>
      <diagonal/>
    </border>
    <border>
      <left style="thin">
        <color auto="1"/>
      </left>
      <right style="thin">
        <color theme="8" tint="-0.499984740745262"/>
      </right>
      <top style="thin">
        <color theme="8" tint="-0.499984740745262"/>
      </top>
      <bottom style="thin">
        <color theme="8" tint="-0.499984740745262"/>
      </bottom>
      <diagonal/>
    </border>
    <border>
      <left style="thin">
        <color theme="8" tint="-0.499984740745262"/>
      </left>
      <right style="thin">
        <color auto="1"/>
      </right>
      <top style="thin">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top style="thin">
        <color auto="1"/>
      </top>
      <bottom style="thin">
        <color auto="1"/>
      </bottom>
      <diagonal/>
    </border>
    <border>
      <left/>
      <right style="medium">
        <color auto="1"/>
      </right>
      <top style="thin">
        <color auto="1"/>
      </top>
      <bottom/>
      <diagonal/>
    </border>
    <border>
      <left style="thin">
        <color auto="1"/>
      </left>
      <right style="medium">
        <color indexed="64"/>
      </right>
      <top style="thin">
        <color auto="1"/>
      </top>
      <bottom style="thin">
        <color auto="1"/>
      </bottom>
      <diagonal/>
    </border>
    <border>
      <left style="medium">
        <color auto="1"/>
      </left>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auto="1"/>
      </top>
      <bottom/>
      <diagonal/>
    </border>
    <border>
      <left/>
      <right style="medium">
        <color auto="1"/>
      </right>
      <top/>
      <bottom style="thin">
        <color auto="1"/>
      </bottom>
      <diagonal/>
    </border>
    <border>
      <left style="medium">
        <color auto="1"/>
      </left>
      <right style="medium">
        <color auto="1"/>
      </right>
      <top/>
      <bottom style="thin">
        <color auto="1"/>
      </bottom>
      <diagonal/>
    </border>
    <border>
      <left/>
      <right style="thin">
        <color indexed="64"/>
      </right>
      <top/>
      <bottom style="thin">
        <color indexed="64"/>
      </bottom>
      <diagonal/>
    </border>
    <border>
      <left style="thin">
        <color auto="1"/>
      </left>
      <right/>
      <top/>
      <bottom style="thin">
        <color auto="1"/>
      </bottom>
      <diagonal/>
    </border>
    <border>
      <left/>
      <right style="thin">
        <color auto="1"/>
      </right>
      <top style="thin">
        <color auto="1"/>
      </top>
      <bottom/>
      <diagonal/>
    </border>
    <border>
      <left style="thin">
        <color auto="1"/>
      </left>
      <right style="medium">
        <color indexed="64"/>
      </right>
      <top style="thin">
        <color auto="1"/>
      </top>
      <bottom/>
      <diagonal/>
    </border>
    <border>
      <left style="medium">
        <color auto="1"/>
      </left>
      <right style="thin">
        <color auto="1"/>
      </right>
      <top style="thin">
        <color auto="1"/>
      </top>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988">
    <xf numFmtId="0" fontId="0" fillId="0" borderId="0" xfId="0"/>
    <xf numFmtId="44" fontId="5" fillId="2" borderId="1" xfId="1" applyFont="1" applyFill="1" applyBorder="1" applyAlignment="1" applyProtection="1">
      <alignment vertical="center"/>
      <protection locked="0"/>
    </xf>
    <xf numFmtId="0" fontId="0" fillId="3" borderId="0" xfId="0" applyFont="1" applyFill="1" applyAlignment="1" applyProtection="1"/>
    <xf numFmtId="0" fontId="7" fillId="3" borderId="0" xfId="0" applyFont="1" applyFill="1" applyAlignment="1" applyProtection="1">
      <alignment horizontal="left" vertical="center"/>
    </xf>
    <xf numFmtId="0" fontId="4" fillId="3" borderId="0" xfId="0" applyFont="1" applyFill="1" applyBorder="1" applyAlignment="1" applyProtection="1"/>
    <xf numFmtId="0" fontId="4" fillId="3" borderId="0" xfId="0" applyFont="1" applyFill="1" applyAlignment="1" applyProtection="1"/>
    <xf numFmtId="0" fontId="0" fillId="0" borderId="0" xfId="0" applyFont="1" applyAlignment="1" applyProtection="1"/>
    <xf numFmtId="0" fontId="9" fillId="0" borderId="0" xfId="0" applyFont="1" applyAlignment="1" applyProtection="1"/>
    <xf numFmtId="0" fontId="9" fillId="3" borderId="0" xfId="0" applyFont="1" applyFill="1" applyBorder="1" applyAlignment="1" applyProtection="1"/>
    <xf numFmtId="0" fontId="9" fillId="3" borderId="0" xfId="0" applyFont="1" applyFill="1" applyAlignment="1" applyProtection="1"/>
    <xf numFmtId="0" fontId="0" fillId="0" borderId="0" xfId="0" applyFont="1" applyAlignment="1" applyProtection="1">
      <alignment horizontal="center"/>
    </xf>
    <xf numFmtId="0" fontId="7" fillId="3" borderId="0" xfId="0" applyFont="1" applyFill="1" applyBorder="1" applyAlignment="1" applyProtection="1">
      <alignment horizontal="center"/>
    </xf>
    <xf numFmtId="0" fontId="8" fillId="3" borderId="0" xfId="0" applyFont="1" applyFill="1" applyBorder="1" applyAlignment="1" applyProtection="1">
      <alignment horizontal="center"/>
    </xf>
    <xf numFmtId="0" fontId="8" fillId="3" borderId="0" xfId="0" applyFont="1" applyFill="1" applyBorder="1" applyAlignment="1" applyProtection="1"/>
    <xf numFmtId="0" fontId="7" fillId="0" borderId="0" xfId="0" applyFont="1" applyAlignment="1" applyProtection="1">
      <alignment horizontal="left"/>
    </xf>
    <xf numFmtId="0" fontId="11" fillId="3" borderId="1" xfId="0" applyFont="1" applyFill="1" applyBorder="1" applyAlignment="1" applyProtection="1">
      <alignment vertical="center"/>
    </xf>
    <xf numFmtId="0" fontId="11" fillId="3" borderId="0" xfId="0" applyFont="1" applyFill="1" applyBorder="1" applyAlignment="1" applyProtection="1">
      <alignment horizontal="center" vertical="center" wrapText="1"/>
    </xf>
    <xf numFmtId="0" fontId="11" fillId="0" borderId="1" xfId="0" applyFont="1" applyBorder="1" applyAlignment="1" applyProtection="1">
      <alignment horizontal="center" vertical="center"/>
    </xf>
    <xf numFmtId="0" fontId="11" fillId="0" borderId="1" xfId="0" applyFont="1" applyBorder="1" applyAlignment="1" applyProtection="1">
      <alignment horizontal="center" vertical="center" wrapText="1"/>
    </xf>
    <xf numFmtId="0" fontId="5" fillId="0" borderId="0" xfId="0" applyFont="1" applyAlignment="1" applyProtection="1">
      <alignment horizontal="center" vertical="center"/>
    </xf>
    <xf numFmtId="10" fontId="5" fillId="3" borderId="0" xfId="1" applyNumberFormat="1" applyFont="1" applyFill="1" applyBorder="1" applyAlignment="1" applyProtection="1">
      <alignment vertical="center"/>
    </xf>
    <xf numFmtId="0" fontId="5" fillId="0" borderId="0" xfId="0" applyFont="1" applyAlignment="1" applyProtection="1">
      <alignment vertical="center"/>
    </xf>
    <xf numFmtId="44" fontId="11" fillId="3" borderId="1" xfId="1" applyFont="1" applyFill="1" applyBorder="1" applyAlignment="1" applyProtection="1">
      <alignment vertical="center"/>
    </xf>
    <xf numFmtId="10" fontId="11" fillId="3" borderId="0" xfId="1" applyNumberFormat="1" applyFont="1" applyFill="1" applyBorder="1" applyAlignment="1" applyProtection="1">
      <alignment vertical="center"/>
    </xf>
    <xf numFmtId="10" fontId="5" fillId="3" borderId="0" xfId="0" applyNumberFormat="1" applyFont="1" applyFill="1" applyBorder="1" applyAlignment="1" applyProtection="1">
      <alignment vertical="center"/>
    </xf>
    <xf numFmtId="44" fontId="11" fillId="3" borderId="1" xfId="0" applyNumberFormat="1" applyFont="1" applyFill="1" applyBorder="1" applyAlignment="1" applyProtection="1">
      <alignment vertical="center"/>
    </xf>
    <xf numFmtId="10" fontId="11" fillId="3" borderId="1" xfId="0" applyNumberFormat="1" applyFont="1" applyFill="1" applyBorder="1" applyAlignment="1" applyProtection="1">
      <alignment vertical="center"/>
    </xf>
    <xf numFmtId="10" fontId="11" fillId="3" borderId="0" xfId="0" applyNumberFormat="1" applyFont="1" applyFill="1" applyBorder="1" applyAlignment="1" applyProtection="1">
      <alignment vertical="center"/>
    </xf>
    <xf numFmtId="0" fontId="11" fillId="3" borderId="0" xfId="0" applyFont="1" applyFill="1" applyBorder="1" applyAlignment="1" applyProtection="1"/>
    <xf numFmtId="0" fontId="5" fillId="3" borderId="0" xfId="0" applyFont="1" applyFill="1" applyBorder="1" applyAlignment="1" applyProtection="1"/>
    <xf numFmtId="44" fontId="5" fillId="3" borderId="0" xfId="0" applyNumberFormat="1" applyFont="1" applyFill="1" applyBorder="1" applyAlignment="1" applyProtection="1"/>
    <xf numFmtId="0" fontId="5" fillId="0" borderId="0" xfId="0" applyFont="1" applyAlignment="1" applyProtection="1"/>
    <xf numFmtId="0" fontId="10" fillId="0" borderId="0" xfId="0" applyFont="1" applyAlignment="1" applyProtection="1">
      <alignment horizontal="center"/>
    </xf>
    <xf numFmtId="0" fontId="4" fillId="0" borderId="0" xfId="0" applyFont="1" applyAlignment="1" applyProtection="1"/>
    <xf numFmtId="0" fontId="11" fillId="0" borderId="3" xfId="0" applyFont="1" applyBorder="1" applyAlignment="1" applyProtection="1">
      <alignment horizontal="left" vertical="center"/>
    </xf>
    <xf numFmtId="0" fontId="11" fillId="0" borderId="1" xfId="0" applyFont="1" applyBorder="1" applyAlignment="1" applyProtection="1">
      <alignment horizontal="left" vertical="center"/>
    </xf>
    <xf numFmtId="0" fontId="0" fillId="0" borderId="0" xfId="0" applyFont="1" applyAlignment="1" applyProtection="1">
      <alignment vertical="center"/>
    </xf>
    <xf numFmtId="0" fontId="10" fillId="0" borderId="1" xfId="0" applyFont="1" applyBorder="1" applyAlignment="1" applyProtection="1">
      <alignment horizontal="center" vertical="center"/>
    </xf>
    <xf numFmtId="0" fontId="5" fillId="0" borderId="1" xfId="0" applyFont="1" applyBorder="1" applyAlignment="1" applyProtection="1">
      <alignment vertical="center"/>
    </xf>
    <xf numFmtId="44" fontId="4" fillId="3" borderId="0" xfId="1" applyFont="1" applyFill="1" applyBorder="1" applyAlignment="1" applyProtection="1">
      <alignment vertical="center"/>
    </xf>
    <xf numFmtId="44" fontId="5" fillId="3" borderId="0" xfId="1" applyFont="1" applyFill="1" applyBorder="1" applyAlignment="1" applyProtection="1">
      <alignment vertical="center"/>
    </xf>
    <xf numFmtId="44" fontId="11" fillId="3" borderId="0" xfId="1" applyFont="1" applyFill="1" applyBorder="1" applyAlignment="1" applyProtection="1">
      <alignment vertical="center"/>
    </xf>
    <xf numFmtId="0" fontId="5" fillId="3" borderId="0" xfId="0" applyFont="1" applyFill="1" applyBorder="1" applyAlignment="1" applyProtection="1">
      <alignment horizontal="left"/>
    </xf>
    <xf numFmtId="0" fontId="0" fillId="0" borderId="1" xfId="0" applyFont="1" applyBorder="1" applyAlignment="1" applyProtection="1">
      <alignment vertical="center"/>
    </xf>
    <xf numFmtId="0" fontId="10" fillId="0" borderId="1" xfId="0" applyFont="1" applyFill="1" applyBorder="1" applyAlignment="1" applyProtection="1">
      <alignment horizontal="center" vertical="center"/>
    </xf>
    <xf numFmtId="0" fontId="4" fillId="3" borderId="0" xfId="0" applyFont="1" applyFill="1" applyBorder="1" applyAlignment="1" applyProtection="1">
      <alignment vertical="center"/>
    </xf>
    <xf numFmtId="44" fontId="5" fillId="3" borderId="1" xfId="1" applyFont="1" applyFill="1" applyBorder="1" applyAlignment="1" applyProtection="1">
      <alignment vertical="center"/>
    </xf>
    <xf numFmtId="10" fontId="5" fillId="3" borderId="0" xfId="1" applyNumberFormat="1" applyFont="1" applyFill="1" applyBorder="1" applyAlignment="1" applyProtection="1">
      <alignment vertical="center"/>
      <protection locked="0"/>
    </xf>
    <xf numFmtId="44" fontId="4" fillId="2" borderId="1" xfId="1" applyFont="1" applyFill="1" applyBorder="1" applyAlignment="1" applyProtection="1">
      <alignment vertical="center"/>
      <protection locked="0"/>
    </xf>
    <xf numFmtId="44" fontId="4" fillId="3" borderId="0" xfId="1" applyFont="1" applyFill="1" applyBorder="1" applyAlignment="1" applyProtection="1">
      <alignment vertical="center"/>
      <protection locked="0"/>
    </xf>
    <xf numFmtId="44" fontId="0" fillId="2" borderId="1" xfId="1" applyFont="1" applyFill="1" applyBorder="1" applyAlignment="1" applyProtection="1">
      <alignment vertical="center"/>
      <protection locked="0"/>
    </xf>
    <xf numFmtId="0" fontId="5" fillId="2" borderId="1" xfId="0" applyFont="1" applyFill="1" applyBorder="1" applyAlignment="1" applyProtection="1">
      <alignment horizontal="left" vertical="center"/>
      <protection locked="0"/>
    </xf>
    <xf numFmtId="0" fontId="11" fillId="3" borderId="0" xfId="0" applyFont="1" applyFill="1" applyBorder="1" applyAlignment="1" applyProtection="1">
      <alignment vertical="center"/>
    </xf>
    <xf numFmtId="10" fontId="5" fillId="3" borderId="1" xfId="1" applyNumberFormat="1" applyFont="1" applyFill="1" applyBorder="1" applyAlignment="1" applyProtection="1">
      <alignment vertical="center"/>
    </xf>
    <xf numFmtId="10" fontId="4" fillId="3" borderId="1" xfId="1" applyNumberFormat="1" applyFont="1" applyFill="1" applyBorder="1" applyAlignment="1" applyProtection="1">
      <alignment vertical="center"/>
    </xf>
    <xf numFmtId="44" fontId="4" fillId="3" borderId="1" xfId="1" applyFont="1" applyFill="1" applyBorder="1" applyAlignment="1" applyProtection="1">
      <alignment vertical="center"/>
    </xf>
    <xf numFmtId="0" fontId="11" fillId="3" borderId="1" xfId="0" applyFont="1" applyFill="1" applyBorder="1" applyAlignment="1" applyProtection="1">
      <alignment horizontal="center" vertical="center" wrapText="1"/>
    </xf>
    <xf numFmtId="44" fontId="0" fillId="3" borderId="1" xfId="1" applyFont="1" applyFill="1" applyBorder="1" applyAlignment="1" applyProtection="1">
      <alignment vertical="center"/>
    </xf>
    <xf numFmtId="0" fontId="5" fillId="3" borderId="1"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6" fillId="3" borderId="0" xfId="0" applyFont="1" applyFill="1" applyBorder="1" applyAlignment="1" applyProtection="1">
      <alignment horizontal="center"/>
    </xf>
    <xf numFmtId="0" fontId="0" fillId="0" borderId="0" xfId="0" applyProtection="1"/>
    <xf numFmtId="0" fontId="0" fillId="0" borderId="0" xfId="0" applyFont="1" applyBorder="1" applyAlignment="1" applyProtection="1"/>
    <xf numFmtId="0" fontId="9" fillId="0" borderId="0" xfId="0" applyFont="1" applyBorder="1" applyAlignment="1" applyProtection="1"/>
    <xf numFmtId="0" fontId="0" fillId="3" borderId="0" xfId="0" applyFont="1" applyFill="1" applyBorder="1" applyAlignment="1" applyProtection="1"/>
    <xf numFmtId="0" fontId="8" fillId="3" borderId="0" xfId="0" applyFont="1" applyFill="1" applyBorder="1" applyAlignment="1" applyProtection="1">
      <alignment horizontal="center" vertical="center"/>
    </xf>
    <xf numFmtId="10" fontId="5" fillId="3" borderId="1" xfId="1" applyNumberFormat="1" applyFont="1" applyFill="1" applyBorder="1" applyAlignment="1" applyProtection="1">
      <alignment horizontal="center" vertical="center"/>
    </xf>
    <xf numFmtId="10" fontId="4" fillId="3" borderId="1" xfId="1" applyNumberFormat="1" applyFont="1" applyFill="1" applyBorder="1" applyAlignment="1" applyProtection="1">
      <alignment horizontal="center" vertical="center"/>
    </xf>
    <xf numFmtId="10" fontId="11" fillId="3" borderId="2" xfId="1" applyNumberFormat="1" applyFont="1" applyFill="1" applyBorder="1" applyAlignment="1" applyProtection="1">
      <alignment horizontal="center" vertical="center"/>
    </xf>
    <xf numFmtId="10" fontId="11" fillId="3" borderId="2" xfId="0" applyNumberFormat="1" applyFont="1" applyFill="1" applyBorder="1" applyAlignment="1" applyProtection="1">
      <alignment horizontal="center" vertical="center"/>
    </xf>
    <xf numFmtId="0" fontId="5" fillId="0" borderId="0" xfId="0" applyFont="1" applyAlignment="1" applyProtection="1">
      <alignment horizontal="center"/>
    </xf>
    <xf numFmtId="10" fontId="11" fillId="3" borderId="1" xfId="1" applyNumberFormat="1" applyFont="1" applyFill="1" applyBorder="1" applyAlignment="1" applyProtection="1">
      <alignment horizontal="center" vertical="center"/>
    </xf>
    <xf numFmtId="10" fontId="11" fillId="3" borderId="1" xfId="0" applyNumberFormat="1" applyFont="1" applyFill="1" applyBorder="1" applyAlignment="1" applyProtection="1">
      <alignment horizontal="center" vertical="center"/>
    </xf>
    <xf numFmtId="0" fontId="5" fillId="3" borderId="0" xfId="0" applyFont="1" applyFill="1" applyBorder="1" applyAlignment="1" applyProtection="1">
      <alignment horizontal="center"/>
    </xf>
    <xf numFmtId="0" fontId="4" fillId="0" borderId="0" xfId="0" applyFont="1" applyAlignment="1" applyProtection="1">
      <alignment horizontal="center"/>
    </xf>
    <xf numFmtId="10" fontId="5" fillId="3" borderId="0" xfId="1" applyNumberFormat="1" applyFont="1" applyFill="1" applyBorder="1" applyAlignment="1" applyProtection="1">
      <alignment horizontal="center" vertical="center"/>
    </xf>
    <xf numFmtId="10" fontId="0" fillId="3" borderId="1" xfId="0" applyNumberFormat="1" applyFont="1" applyFill="1" applyBorder="1" applyAlignment="1" applyProtection="1">
      <alignment horizontal="center" vertical="center"/>
    </xf>
    <xf numFmtId="44" fontId="4" fillId="3" borderId="0" xfId="1" applyFont="1" applyFill="1" applyBorder="1" applyAlignment="1" applyProtection="1">
      <alignment horizontal="center" vertical="center"/>
    </xf>
    <xf numFmtId="44" fontId="5" fillId="3" borderId="0" xfId="1" applyFont="1" applyFill="1" applyBorder="1" applyAlignment="1" applyProtection="1">
      <alignment horizontal="center" vertical="center"/>
    </xf>
    <xf numFmtId="10" fontId="3" fillId="3" borderId="1" xfId="0" applyNumberFormat="1" applyFont="1" applyFill="1" applyBorder="1" applyAlignment="1" applyProtection="1">
      <alignment horizontal="center" vertical="center"/>
    </xf>
    <xf numFmtId="0" fontId="6" fillId="3" borderId="0" xfId="0" applyFont="1" applyFill="1" applyBorder="1" applyAlignment="1" applyProtection="1">
      <alignment horizont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vertical="center"/>
    </xf>
    <xf numFmtId="0" fontId="10" fillId="0" borderId="0" xfId="0" applyFont="1" applyAlignment="1">
      <alignment horizontal="left" vertical="center"/>
    </xf>
    <xf numFmtId="0" fontId="6" fillId="0" borderId="0" xfId="0" applyFont="1" applyBorder="1" applyAlignment="1">
      <alignment horizontal="center" vertical="center"/>
    </xf>
    <xf numFmtId="164" fontId="5" fillId="4" borderId="1" xfId="0" applyNumberFormat="1" applyFont="1" applyFill="1" applyBorder="1" applyAlignment="1" applyProtection="1">
      <alignment vertical="center"/>
      <protection locked="0"/>
    </xf>
    <xf numFmtId="164" fontId="5" fillId="4" borderId="5" xfId="0" applyNumberFormat="1" applyFont="1" applyFill="1" applyBorder="1" applyAlignment="1" applyProtection="1">
      <alignment vertical="center"/>
      <protection locked="0"/>
    </xf>
    <xf numFmtId="0" fontId="6"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2" fillId="4" borderId="11" xfId="0" applyFont="1" applyFill="1" applyBorder="1" applyAlignment="1" applyProtection="1">
      <alignment horizontal="left" vertical="center"/>
      <protection locked="0"/>
    </xf>
    <xf numFmtId="164" fontId="11" fillId="0" borderId="12" xfId="0" applyNumberFormat="1" applyFont="1" applyBorder="1" applyAlignment="1">
      <alignment vertical="center"/>
    </xf>
    <xf numFmtId="0" fontId="6" fillId="0" borderId="13" xfId="0" applyFont="1" applyBorder="1" applyAlignment="1">
      <alignment horizontal="center" vertical="center"/>
    </xf>
    <xf numFmtId="164" fontId="11" fillId="3" borderId="14" xfId="0" applyNumberFormat="1" applyFont="1" applyFill="1" applyBorder="1" applyAlignment="1" applyProtection="1">
      <alignment vertical="center"/>
      <protection locked="0"/>
    </xf>
    <xf numFmtId="164" fontId="11" fillId="0" borderId="15" xfId="0" applyNumberFormat="1" applyFont="1" applyBorder="1" applyAlignment="1">
      <alignment vertical="center"/>
    </xf>
    <xf numFmtId="164" fontId="11" fillId="0" borderId="10" xfId="0" applyNumberFormat="1" applyFont="1" applyBorder="1" applyAlignment="1">
      <alignment vertical="center"/>
    </xf>
    <xf numFmtId="0" fontId="5" fillId="4" borderId="11" xfId="0" applyFont="1" applyFill="1" applyBorder="1" applyAlignment="1" applyProtection="1">
      <alignment vertical="center"/>
      <protection locked="0"/>
    </xf>
    <xf numFmtId="0" fontId="10" fillId="0" borderId="0" xfId="0" applyFont="1" applyBorder="1" applyAlignment="1">
      <alignment horizontal="left" vertical="center"/>
    </xf>
    <xf numFmtId="164" fontId="11" fillId="3" borderId="0" xfId="0" applyNumberFormat="1" applyFont="1" applyFill="1" applyBorder="1" applyAlignment="1" applyProtection="1">
      <alignment vertical="center"/>
      <protection locked="0"/>
    </xf>
    <xf numFmtId="164" fontId="11" fillId="0" borderId="0" xfId="0" applyNumberFormat="1" applyFont="1" applyBorder="1" applyAlignment="1">
      <alignment vertical="center"/>
    </xf>
    <xf numFmtId="0" fontId="5" fillId="4" borderId="16" xfId="0" applyFont="1" applyFill="1" applyBorder="1" applyAlignment="1" applyProtection="1">
      <alignment vertical="center"/>
      <protection locked="0"/>
    </xf>
    <xf numFmtId="164" fontId="11" fillId="0" borderId="17" xfId="0" applyNumberFormat="1" applyFont="1" applyBorder="1" applyAlignment="1">
      <alignment vertical="center"/>
    </xf>
    <xf numFmtId="164" fontId="11" fillId="0" borderId="14" xfId="0" applyNumberFormat="1" applyFont="1" applyBorder="1" applyAlignment="1">
      <alignment vertical="center"/>
    </xf>
    <xf numFmtId="0" fontId="6" fillId="0" borderId="18" xfId="0" applyFont="1" applyBorder="1" applyAlignment="1">
      <alignment horizontal="center" vertical="center"/>
    </xf>
    <xf numFmtId="164" fontId="11" fillId="0" borderId="19" xfId="0" applyNumberFormat="1" applyFont="1" applyBorder="1" applyAlignment="1">
      <alignment vertical="center"/>
    </xf>
    <xf numFmtId="164" fontId="11" fillId="0" borderId="20" xfId="0" applyNumberFormat="1" applyFont="1" applyBorder="1" applyAlignment="1">
      <alignment vertical="center"/>
    </xf>
    <xf numFmtId="44" fontId="5" fillId="3" borderId="1" xfId="1" applyNumberFormat="1" applyFont="1" applyFill="1" applyBorder="1" applyAlignment="1" applyProtection="1">
      <alignment horizontal="center" vertical="center"/>
    </xf>
    <xf numFmtId="0" fontId="5" fillId="3" borderId="0" xfId="0" applyFont="1" applyFill="1" applyBorder="1" applyAlignment="1" applyProtection="1">
      <alignment vertical="center"/>
    </xf>
    <xf numFmtId="0" fontId="11" fillId="3" borderId="0" xfId="0" applyFont="1" applyFill="1" applyBorder="1" applyAlignment="1" applyProtection="1">
      <alignment horizontal="center"/>
    </xf>
    <xf numFmtId="44" fontId="5" fillId="0" borderId="1" xfId="0" applyNumberFormat="1" applyFont="1" applyBorder="1" applyAlignment="1" applyProtection="1">
      <alignment vertical="center"/>
    </xf>
    <xf numFmtId="10" fontId="5" fillId="0" borderId="1" xfId="0" applyNumberFormat="1" applyFont="1" applyBorder="1" applyAlignment="1" applyProtection="1">
      <alignment horizontal="center" vertical="center"/>
    </xf>
    <xf numFmtId="10" fontId="11" fillId="3" borderId="1" xfId="1" applyNumberFormat="1" applyFont="1" applyFill="1" applyBorder="1" applyAlignment="1" applyProtection="1">
      <alignment vertical="center"/>
    </xf>
    <xf numFmtId="0" fontId="5" fillId="2" borderId="1" xfId="0" applyFont="1" applyFill="1" applyBorder="1" applyAlignment="1" applyProtection="1">
      <alignment vertical="center"/>
      <protection locked="0"/>
    </xf>
    <xf numFmtId="0" fontId="10" fillId="0" borderId="0" xfId="0" applyFont="1" applyAlignment="1" applyProtection="1">
      <alignment horizontal="left" vertical="center"/>
    </xf>
    <xf numFmtId="0" fontId="6" fillId="0" borderId="13" xfId="0" applyFont="1" applyBorder="1" applyAlignment="1" applyProtection="1">
      <alignment horizontal="center" vertical="center"/>
    </xf>
    <xf numFmtId="164" fontId="11" fillId="3" borderId="14" xfId="0" applyNumberFormat="1" applyFont="1" applyFill="1" applyBorder="1" applyAlignment="1" applyProtection="1">
      <alignment vertical="center"/>
    </xf>
    <xf numFmtId="164" fontId="11" fillId="0" borderId="15" xfId="0" applyNumberFormat="1" applyFont="1" applyBorder="1" applyAlignment="1" applyProtection="1">
      <alignment vertical="center"/>
    </xf>
    <xf numFmtId="0" fontId="0" fillId="0" borderId="0" xfId="0" applyAlignment="1" applyProtection="1">
      <alignment vertical="center"/>
    </xf>
    <xf numFmtId="9" fontId="5" fillId="2" borderId="1" xfId="0" applyNumberFormat="1" applyFont="1" applyFill="1" applyBorder="1" applyAlignment="1" applyProtection="1">
      <alignment horizontal="left" vertical="center"/>
      <protection locked="0"/>
    </xf>
    <xf numFmtId="0" fontId="1" fillId="2" borderId="1" xfId="0" applyFont="1" applyFill="1" applyBorder="1" applyAlignment="1" applyProtection="1">
      <alignment vertical="center"/>
      <protection locked="0"/>
    </xf>
    <xf numFmtId="0" fontId="1" fillId="2" borderId="1" xfId="0" applyFont="1" applyFill="1" applyBorder="1" applyAlignment="1" applyProtection="1">
      <alignment horizontal="left" vertical="center"/>
      <protection locked="0"/>
    </xf>
    <xf numFmtId="9" fontId="1" fillId="2" borderId="1" xfId="0" applyNumberFormat="1" applyFont="1" applyFill="1" applyBorder="1" applyAlignment="1" applyProtection="1">
      <alignment horizontal="left" vertical="center"/>
      <protection locked="0"/>
    </xf>
    <xf numFmtId="0" fontId="0" fillId="3" borderId="0" xfId="0" applyFill="1" applyAlignment="1">
      <alignment vertical="center"/>
    </xf>
    <xf numFmtId="0" fontId="3" fillId="0" borderId="0" xfId="0" applyFont="1" applyAlignment="1">
      <alignment vertical="center"/>
    </xf>
    <xf numFmtId="3" fontId="0" fillId="3" borderId="0" xfId="0" applyNumberFormat="1" applyFill="1" applyAlignment="1">
      <alignment vertical="center"/>
    </xf>
    <xf numFmtId="0" fontId="0" fillId="3" borderId="0" xfId="0" applyFill="1" applyAlignment="1">
      <alignment horizontal="center"/>
    </xf>
    <xf numFmtId="0" fontId="0" fillId="3" borderId="0" xfId="0" applyFill="1" applyBorder="1" applyAlignment="1">
      <alignment horizontal="center" vertical="center"/>
    </xf>
    <xf numFmtId="9" fontId="0" fillId="6" borderId="26" xfId="2" applyFont="1" applyFill="1" applyBorder="1" applyAlignment="1" applyProtection="1">
      <alignment horizontal="center" vertical="center"/>
      <protection locked="0"/>
    </xf>
    <xf numFmtId="9" fontId="0" fillId="6" borderId="28" xfId="2" applyFont="1" applyFill="1" applyBorder="1" applyAlignment="1" applyProtection="1">
      <alignment horizontal="center" vertical="center"/>
      <protection locked="0"/>
    </xf>
    <xf numFmtId="0" fontId="0" fillId="3" borderId="0" xfId="0" applyFill="1" applyBorder="1" applyAlignment="1" applyProtection="1">
      <alignment horizontal="center" vertical="center"/>
    </xf>
    <xf numFmtId="0" fontId="3" fillId="3" borderId="0" xfId="0" applyFont="1" applyFill="1" applyBorder="1" applyAlignment="1" applyProtection="1">
      <alignment horizontal="center" vertical="center"/>
    </xf>
    <xf numFmtId="166" fontId="0" fillId="3" borderId="0" xfId="0" applyNumberFormat="1" applyFill="1" applyBorder="1" applyAlignment="1" applyProtection="1">
      <alignment horizontal="center" vertical="center"/>
      <protection locked="0"/>
    </xf>
    <xf numFmtId="0" fontId="0" fillId="5" borderId="24" xfId="0" applyFill="1" applyBorder="1" applyAlignment="1">
      <alignment horizontal="center" vertical="center"/>
    </xf>
    <xf numFmtId="166" fontId="0" fillId="3" borderId="0" xfId="0" applyNumberFormat="1" applyFill="1" applyBorder="1" applyAlignment="1" applyProtection="1">
      <alignment horizontal="center" vertical="center"/>
    </xf>
    <xf numFmtId="9" fontId="0" fillId="3" borderId="0" xfId="0" applyNumberFormat="1" applyFill="1" applyBorder="1" applyAlignment="1">
      <alignment horizontal="center" vertical="center"/>
    </xf>
    <xf numFmtId="166" fontId="0" fillId="3" borderId="0" xfId="0" applyNumberFormat="1" applyFill="1" applyBorder="1" applyAlignment="1">
      <alignment horizontal="center" vertical="center"/>
    </xf>
    <xf numFmtId="0" fontId="3" fillId="0" borderId="25"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166" fontId="0" fillId="0" borderId="39" xfId="0" applyNumberFormat="1" applyBorder="1" applyAlignment="1" applyProtection="1">
      <alignment horizontal="center" vertical="center"/>
    </xf>
    <xf numFmtId="166" fontId="0" fillId="6" borderId="29" xfId="0" applyNumberFormat="1" applyFill="1" applyBorder="1" applyAlignment="1" applyProtection="1">
      <alignment horizontal="center" vertical="center"/>
      <protection locked="0"/>
    </xf>
    <xf numFmtId="166" fontId="0" fillId="0" borderId="41" xfId="0" applyNumberFormat="1" applyBorder="1" applyAlignment="1" applyProtection="1">
      <alignment horizontal="center" vertical="center"/>
    </xf>
    <xf numFmtId="166" fontId="0" fillId="0" borderId="26" xfId="0" applyNumberFormat="1" applyBorder="1" applyAlignment="1" applyProtection="1">
      <alignment horizontal="center" vertical="center"/>
    </xf>
    <xf numFmtId="0" fontId="3" fillId="0" borderId="39" xfId="0" applyFont="1" applyFill="1" applyBorder="1" applyAlignment="1" applyProtection="1">
      <alignment horizontal="center" vertical="center"/>
    </xf>
    <xf numFmtId="166" fontId="0" fillId="0" borderId="39" xfId="0" applyNumberFormat="1" applyFill="1" applyBorder="1" applyAlignment="1" applyProtection="1">
      <alignment horizontal="center" vertical="center"/>
    </xf>
    <xf numFmtId="166" fontId="0" fillId="0" borderId="28" xfId="0" applyNumberFormat="1" applyFill="1" applyBorder="1" applyAlignment="1" applyProtection="1">
      <alignment horizontal="center" vertical="center"/>
    </xf>
    <xf numFmtId="166" fontId="0" fillId="0" borderId="28" xfId="0" applyNumberFormat="1" applyBorder="1" applyAlignment="1" applyProtection="1">
      <alignment horizontal="center" vertical="center"/>
    </xf>
    <xf numFmtId="166" fontId="0" fillId="0" borderId="2" xfId="0" applyNumberFormat="1" applyFill="1" applyBorder="1" applyAlignment="1" applyProtection="1">
      <alignment horizontal="center" vertical="center"/>
    </xf>
    <xf numFmtId="166" fontId="0" fillId="0" borderId="3" xfId="0" applyNumberFormat="1" applyBorder="1" applyAlignment="1" applyProtection="1">
      <alignment horizontal="center" vertical="center"/>
    </xf>
    <xf numFmtId="166" fontId="0" fillId="6" borderId="39" xfId="0" applyNumberFormat="1" applyFill="1" applyBorder="1" applyAlignment="1" applyProtection="1">
      <alignment horizontal="center" vertical="center"/>
      <protection locked="0"/>
    </xf>
    <xf numFmtId="166" fontId="0" fillId="3" borderId="39" xfId="0" applyNumberFormat="1" applyFill="1" applyBorder="1" applyAlignment="1" applyProtection="1">
      <alignment horizontal="center" vertical="center"/>
    </xf>
    <xf numFmtId="166" fontId="0" fillId="3" borderId="28" xfId="0" applyNumberFormat="1" applyFill="1" applyBorder="1" applyAlignment="1" applyProtection="1">
      <alignment horizontal="center" vertical="center"/>
    </xf>
    <xf numFmtId="166" fontId="0" fillId="3" borderId="3" xfId="0" applyNumberFormat="1" applyFill="1" applyBorder="1" applyAlignment="1" applyProtection="1">
      <alignment horizontal="center" vertical="center"/>
    </xf>
    <xf numFmtId="0" fontId="3" fillId="0" borderId="41" xfId="0" applyFont="1" applyFill="1" applyBorder="1" applyAlignment="1" applyProtection="1">
      <alignment horizontal="center" vertical="center"/>
    </xf>
    <xf numFmtId="166" fontId="0" fillId="6" borderId="41" xfId="0" applyNumberFormat="1" applyFill="1" applyBorder="1" applyAlignment="1" applyProtection="1">
      <alignment horizontal="center" vertical="center"/>
      <protection locked="0"/>
    </xf>
    <xf numFmtId="166" fontId="0" fillId="0" borderId="29" xfId="0" applyNumberFormat="1" applyBorder="1" applyAlignment="1" applyProtection="1">
      <alignment horizontal="center" vertical="center"/>
    </xf>
    <xf numFmtId="166" fontId="0" fillId="0" borderId="15" xfId="0" applyNumberFormat="1" applyBorder="1" applyAlignment="1" applyProtection="1">
      <alignment horizontal="center" vertical="center"/>
    </xf>
    <xf numFmtId="166" fontId="0" fillId="0" borderId="34" xfId="0" applyNumberFormat="1" applyBorder="1" applyAlignment="1" applyProtection="1">
      <alignment horizontal="center" vertical="center"/>
    </xf>
    <xf numFmtId="166" fontId="3" fillId="3" borderId="0" xfId="0" applyNumberFormat="1" applyFont="1" applyFill="1" applyBorder="1" applyAlignment="1" applyProtection="1">
      <alignment horizontal="center" vertical="center"/>
    </xf>
    <xf numFmtId="0" fontId="17" fillId="3" borderId="0" xfId="0" applyFont="1" applyFill="1" applyBorder="1" applyAlignment="1">
      <alignment horizontal="center" vertical="center"/>
    </xf>
    <xf numFmtId="0" fontId="18" fillId="3" borderId="0"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166" fontId="18" fillId="3" borderId="0" xfId="0" applyNumberFormat="1" applyFont="1" applyFill="1" applyBorder="1" applyAlignment="1" applyProtection="1">
      <alignment horizontal="center" vertical="center"/>
    </xf>
    <xf numFmtId="0" fontId="17" fillId="5" borderId="36" xfId="0" applyFont="1" applyFill="1" applyBorder="1" applyAlignment="1">
      <alignment horizontal="center" vertical="center"/>
    </xf>
    <xf numFmtId="0" fontId="18" fillId="5" borderId="49" xfId="0" applyFont="1" applyFill="1" applyBorder="1" applyAlignment="1" applyProtection="1">
      <alignment horizontal="center" vertical="center"/>
    </xf>
    <xf numFmtId="0" fontId="15" fillId="0" borderId="26" xfId="0" applyFont="1" applyFill="1" applyBorder="1" applyAlignment="1">
      <alignment horizontal="center" vertical="center"/>
    </xf>
    <xf numFmtId="164" fontId="18" fillId="0" borderId="52" xfId="0" applyNumberFormat="1" applyFont="1" applyFill="1" applyBorder="1" applyAlignment="1" applyProtection="1">
      <alignment horizontal="center" vertical="center"/>
    </xf>
    <xf numFmtId="166" fontId="17" fillId="0" borderId="16" xfId="0" applyNumberFormat="1" applyFont="1" applyFill="1" applyBorder="1" applyAlignment="1" applyProtection="1">
      <alignment horizontal="center" vertical="center"/>
    </xf>
    <xf numFmtId="166" fontId="17" fillId="8" borderId="17" xfId="0" applyNumberFormat="1" applyFont="1" applyFill="1" applyBorder="1" applyAlignment="1" applyProtection="1">
      <alignment horizontal="center" vertical="center"/>
    </xf>
    <xf numFmtId="166" fontId="17" fillId="0" borderId="44" xfId="0" applyNumberFormat="1" applyFont="1" applyFill="1" applyBorder="1" applyAlignment="1" applyProtection="1">
      <alignment horizontal="center" vertical="center"/>
    </xf>
    <xf numFmtId="166" fontId="17" fillId="8" borderId="53" xfId="0" applyNumberFormat="1" applyFont="1" applyFill="1" applyBorder="1" applyAlignment="1" applyProtection="1">
      <alignment horizontal="center" vertical="center"/>
    </xf>
    <xf numFmtId="0" fontId="16" fillId="0" borderId="28" xfId="0" applyFont="1" applyFill="1" applyBorder="1" applyAlignment="1">
      <alignment horizontal="center" vertical="center"/>
    </xf>
    <xf numFmtId="164" fontId="18" fillId="0" borderId="7" xfId="0" applyNumberFormat="1" applyFont="1" applyFill="1" applyBorder="1" applyAlignment="1" applyProtection="1">
      <alignment horizontal="center" vertical="center"/>
    </xf>
    <xf numFmtId="166" fontId="17" fillId="0" borderId="11" xfId="0" applyNumberFormat="1" applyFont="1" applyFill="1" applyBorder="1" applyAlignment="1" applyProtection="1">
      <alignment horizontal="center" vertical="center"/>
    </xf>
    <xf numFmtId="166" fontId="17" fillId="8" borderId="12" xfId="0" applyNumberFormat="1" applyFont="1" applyFill="1" applyBorder="1" applyAlignment="1" applyProtection="1">
      <alignment horizontal="center" vertical="center"/>
    </xf>
    <xf numFmtId="166" fontId="17" fillId="0" borderId="2" xfId="0" applyNumberFormat="1" applyFont="1" applyFill="1" applyBorder="1" applyAlignment="1" applyProtection="1">
      <alignment horizontal="center" vertical="center"/>
    </xf>
    <xf numFmtId="166" fontId="17" fillId="8" borderId="3" xfId="0" applyNumberFormat="1" applyFont="1" applyFill="1" applyBorder="1" applyAlignment="1" applyProtection="1">
      <alignment horizontal="center" vertical="center"/>
    </xf>
    <xf numFmtId="0" fontId="16" fillId="0" borderId="29" xfId="0" applyFont="1" applyFill="1" applyBorder="1" applyAlignment="1">
      <alignment horizontal="center" vertical="center"/>
    </xf>
    <xf numFmtId="164" fontId="18" fillId="0" borderId="54" xfId="0" applyNumberFormat="1" applyFont="1" applyFill="1" applyBorder="1" applyAlignment="1" applyProtection="1">
      <alignment horizontal="center" vertical="center"/>
    </xf>
    <xf numFmtId="166" fontId="17" fillId="0" borderId="13" xfId="0" applyNumberFormat="1" applyFont="1" applyFill="1" applyBorder="1" applyAlignment="1" applyProtection="1">
      <alignment horizontal="center" vertical="center"/>
    </xf>
    <xf numFmtId="166" fontId="17" fillId="8" borderId="15" xfId="0" applyNumberFormat="1" applyFont="1" applyFill="1" applyBorder="1" applyAlignment="1" applyProtection="1">
      <alignment horizontal="center" vertical="center"/>
    </xf>
    <xf numFmtId="166" fontId="17" fillId="0" borderId="33" xfId="0" applyNumberFormat="1" applyFont="1" applyFill="1" applyBorder="1" applyAlignment="1" applyProtection="1">
      <alignment horizontal="center" vertical="center"/>
    </xf>
    <xf numFmtId="166" fontId="17" fillId="8" borderId="34" xfId="0" applyNumberFormat="1" applyFont="1" applyFill="1" applyBorder="1" applyAlignment="1" applyProtection="1">
      <alignment horizontal="center" vertical="center"/>
    </xf>
    <xf numFmtId="166" fontId="17" fillId="0" borderId="55" xfId="0" applyNumberFormat="1" applyFont="1" applyFill="1" applyBorder="1" applyAlignment="1" applyProtection="1">
      <alignment horizontal="center" vertical="center"/>
    </xf>
    <xf numFmtId="166" fontId="17" fillId="8" borderId="56" xfId="0" applyNumberFormat="1" applyFont="1" applyFill="1" applyBorder="1" applyAlignment="1" applyProtection="1">
      <alignment horizontal="center" vertical="center"/>
    </xf>
    <xf numFmtId="0" fontId="18" fillId="5" borderId="51" xfId="0" applyFont="1" applyFill="1" applyBorder="1" applyAlignment="1" applyProtection="1">
      <alignment horizontal="center" vertical="center"/>
    </xf>
    <xf numFmtId="166" fontId="0" fillId="5" borderId="31" xfId="0" applyNumberFormat="1" applyFill="1" applyBorder="1" applyAlignment="1" applyProtection="1">
      <alignment horizontal="center" vertical="center"/>
      <protection locked="0"/>
    </xf>
    <xf numFmtId="166" fontId="0" fillId="5" borderId="35" xfId="0" applyNumberFormat="1" applyFill="1" applyBorder="1" applyAlignment="1" applyProtection="1">
      <alignment horizontal="center" vertical="center"/>
      <protection locked="0"/>
    </xf>
    <xf numFmtId="166" fontId="0" fillId="5" borderId="0" xfId="0" applyNumberFormat="1" applyFill="1" applyBorder="1" applyAlignment="1" applyProtection="1">
      <alignment horizontal="center" vertical="center"/>
      <protection locked="0"/>
    </xf>
    <xf numFmtId="166" fontId="0" fillId="5" borderId="31" xfId="0" applyNumberFormat="1" applyFill="1" applyBorder="1" applyAlignment="1" applyProtection="1">
      <alignment horizontal="center" vertical="center"/>
    </xf>
    <xf numFmtId="166" fontId="0" fillId="5" borderId="35" xfId="0" applyNumberFormat="1" applyFill="1" applyBorder="1" applyAlignment="1" applyProtection="1">
      <alignment horizontal="center" vertical="center"/>
    </xf>
    <xf numFmtId="166" fontId="0" fillId="5" borderId="0" xfId="0" applyNumberFormat="1"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31" xfId="0" applyFill="1" applyBorder="1" applyAlignment="1" applyProtection="1">
      <alignment horizontal="center" vertical="center"/>
    </xf>
    <xf numFmtId="0" fontId="0" fillId="5" borderId="35" xfId="0" applyFill="1" applyBorder="1" applyAlignment="1" applyProtection="1">
      <alignment horizontal="center" vertical="center"/>
    </xf>
    <xf numFmtId="0" fontId="0" fillId="5" borderId="49" xfId="0" applyFill="1" applyBorder="1" applyAlignment="1" applyProtection="1">
      <alignment horizontal="center" vertical="center"/>
    </xf>
    <xf numFmtId="0" fontId="0" fillId="5" borderId="50" xfId="0" applyFill="1" applyBorder="1" applyAlignment="1" applyProtection="1">
      <alignment horizontal="center" vertical="center"/>
    </xf>
    <xf numFmtId="0" fontId="15" fillId="0" borderId="30" xfId="0" applyFont="1" applyFill="1" applyBorder="1" applyAlignment="1">
      <alignment horizontal="center" vertical="center"/>
    </xf>
    <xf numFmtId="166" fontId="0" fillId="0" borderId="8" xfId="0" applyNumberFormat="1" applyFill="1" applyBorder="1" applyAlignment="1" applyProtection="1">
      <alignment horizontal="center" vertical="center"/>
      <protection locked="0"/>
    </xf>
    <xf numFmtId="166" fontId="17" fillId="8" borderId="10" xfId="0" applyNumberFormat="1" applyFont="1" applyFill="1" applyBorder="1" applyAlignment="1" applyProtection="1">
      <alignment horizontal="center" vertical="center"/>
    </xf>
    <xf numFmtId="166" fontId="0" fillId="0" borderId="47" xfId="0" applyNumberFormat="1" applyFill="1" applyBorder="1" applyAlignment="1" applyProtection="1">
      <alignment horizontal="center" vertical="center"/>
      <protection locked="0"/>
    </xf>
    <xf numFmtId="166" fontId="17" fillId="8" borderId="45" xfId="0" applyNumberFormat="1" applyFont="1" applyFill="1" applyBorder="1" applyAlignment="1" applyProtection="1">
      <alignment horizontal="center" vertical="center"/>
    </xf>
    <xf numFmtId="166" fontId="0" fillId="0" borderId="16" xfId="0" applyNumberFormat="1" applyFill="1" applyBorder="1" applyAlignment="1" applyProtection="1">
      <alignment horizontal="center" vertical="center"/>
      <protection locked="0"/>
    </xf>
    <xf numFmtId="166" fontId="0" fillId="0" borderId="11" xfId="0" applyNumberFormat="1" applyFill="1" applyBorder="1" applyAlignment="1" applyProtection="1">
      <alignment horizontal="center" vertical="center"/>
      <protection locked="0"/>
    </xf>
    <xf numFmtId="166" fontId="0" fillId="0" borderId="2" xfId="0" applyNumberFormat="1" applyFill="1" applyBorder="1" applyAlignment="1" applyProtection="1">
      <alignment horizontal="center" vertical="center"/>
      <protection locked="0"/>
    </xf>
    <xf numFmtId="166" fontId="0" fillId="0" borderId="13" xfId="0" applyNumberFormat="1" applyFill="1" applyBorder="1" applyAlignment="1" applyProtection="1">
      <alignment horizontal="center" vertical="center"/>
      <protection locked="0"/>
    </xf>
    <xf numFmtId="166" fontId="0" fillId="0" borderId="33" xfId="0" applyNumberFormat="1" applyFill="1" applyBorder="1" applyAlignment="1" applyProtection="1">
      <alignment horizontal="center" vertical="center"/>
      <protection locked="0"/>
    </xf>
    <xf numFmtId="166" fontId="6" fillId="3" borderId="0" xfId="0" applyNumberFormat="1"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0" fillId="3" borderId="0" xfId="0" applyFill="1" applyBorder="1"/>
    <xf numFmtId="0" fontId="0" fillId="3" borderId="0" xfId="0" applyFill="1" applyBorder="1" applyAlignment="1">
      <alignment horizontal="center"/>
    </xf>
    <xf numFmtId="164" fontId="3" fillId="3" borderId="28" xfId="0" applyNumberFormat="1" applyFont="1" applyFill="1" applyBorder="1" applyAlignment="1" applyProtection="1">
      <alignment horizontal="center" vertical="center"/>
    </xf>
    <xf numFmtId="164" fontId="3" fillId="3" borderId="30" xfId="0" applyNumberFormat="1" applyFont="1" applyFill="1" applyBorder="1" applyAlignment="1" applyProtection="1">
      <alignment horizontal="center" vertical="center"/>
    </xf>
    <xf numFmtId="164" fontId="3" fillId="3" borderId="42" xfId="0" applyNumberFormat="1" applyFont="1" applyFill="1" applyBorder="1" applyAlignment="1" applyProtection="1">
      <alignment horizontal="center" vertical="center"/>
    </xf>
    <xf numFmtId="0" fontId="1" fillId="2" borderId="1" xfId="0" applyNumberFormat="1" applyFont="1" applyFill="1" applyBorder="1" applyAlignment="1" applyProtection="1">
      <alignment horizontal="left" vertical="center"/>
      <protection locked="0"/>
    </xf>
    <xf numFmtId="0" fontId="5" fillId="3" borderId="1" xfId="0" applyNumberFormat="1" applyFont="1" applyFill="1" applyBorder="1" applyAlignment="1" applyProtection="1">
      <alignment horizontal="left" vertical="center"/>
    </xf>
    <xf numFmtId="164" fontId="3" fillId="3" borderId="2" xfId="0" applyNumberFormat="1" applyFont="1" applyFill="1" applyBorder="1" applyAlignment="1">
      <alignment horizontal="center" vertical="center"/>
    </xf>
    <xf numFmtId="164" fontId="3" fillId="3" borderId="28" xfId="0" applyNumberFormat="1" applyFont="1" applyFill="1" applyBorder="1" applyAlignment="1" applyProtection="1">
      <alignment horizontal="center" vertical="center"/>
      <protection locked="0"/>
    </xf>
    <xf numFmtId="9" fontId="0" fillId="3" borderId="0" xfId="0" applyNumberFormat="1" applyFill="1" applyBorder="1" applyAlignment="1" applyProtection="1">
      <alignment horizontal="center" vertical="center"/>
    </xf>
    <xf numFmtId="166" fontId="0" fillId="3" borderId="2" xfId="0" applyNumberFormat="1" applyFill="1" applyBorder="1" applyAlignment="1" applyProtection="1">
      <alignment horizontal="center" vertical="center"/>
    </xf>
    <xf numFmtId="0" fontId="16" fillId="0" borderId="27" xfId="0" applyFont="1" applyFill="1" applyBorder="1" applyAlignment="1" applyProtection="1">
      <alignment horizontal="center" vertical="center"/>
      <protection locked="0"/>
    </xf>
    <xf numFmtId="0" fontId="16" fillId="0" borderId="48" xfId="0" applyFont="1" applyFill="1" applyBorder="1" applyAlignment="1" applyProtection="1">
      <alignment horizontal="center" vertical="center"/>
      <protection locked="0"/>
    </xf>
    <xf numFmtId="0" fontId="21" fillId="0" borderId="0" xfId="0" applyFont="1" applyAlignment="1" applyProtection="1">
      <alignment horizontal="center" vertical="center"/>
    </xf>
    <xf numFmtId="0" fontId="22" fillId="0" borderId="0" xfId="0" applyFont="1" applyAlignment="1" applyProtection="1">
      <alignment vertical="center"/>
    </xf>
    <xf numFmtId="2" fontId="22" fillId="0" borderId="0" xfId="0" applyNumberFormat="1" applyFont="1" applyAlignment="1" applyProtection="1">
      <alignment vertical="center"/>
    </xf>
    <xf numFmtId="1" fontId="22" fillId="3" borderId="0"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center" vertical="center"/>
    </xf>
    <xf numFmtId="168" fontId="0" fillId="0" borderId="0" xfId="0" applyNumberFormat="1" applyFont="1" applyAlignment="1" applyProtection="1">
      <alignment horizontal="center" vertical="center"/>
    </xf>
    <xf numFmtId="0" fontId="0" fillId="0" borderId="0" xfId="0" applyAlignment="1" applyProtection="1">
      <alignment horizontal="center" vertical="center"/>
    </xf>
    <xf numFmtId="2" fontId="0" fillId="0" borderId="0" xfId="0" applyNumberFormat="1" applyAlignment="1" applyProtection="1">
      <alignment horizontal="center" vertical="center"/>
    </xf>
    <xf numFmtId="0" fontId="25" fillId="4" borderId="66" xfId="0" applyFont="1" applyFill="1" applyBorder="1" applyAlignment="1" applyProtection="1">
      <alignment horizontal="center" vertical="center"/>
      <protection locked="0"/>
    </xf>
    <xf numFmtId="0" fontId="25" fillId="10" borderId="66" xfId="0" applyFont="1" applyFill="1" applyBorder="1" applyAlignment="1" applyProtection="1">
      <alignment vertical="center"/>
      <protection locked="0"/>
    </xf>
    <xf numFmtId="2" fontId="25" fillId="14" borderId="66" xfId="0" applyNumberFormat="1" applyFont="1" applyFill="1" applyBorder="1" applyAlignment="1" applyProtection="1">
      <alignment vertical="center"/>
      <protection locked="0"/>
    </xf>
    <xf numFmtId="3" fontId="0" fillId="15" borderId="66" xfId="0" applyNumberFormat="1" applyFill="1" applyBorder="1" applyAlignment="1" applyProtection="1">
      <alignment vertical="center"/>
    </xf>
    <xf numFmtId="3" fontId="0" fillId="0" borderId="66" xfId="0" applyNumberFormat="1" applyFill="1" applyBorder="1" applyAlignment="1" applyProtection="1">
      <alignment horizontal="right" vertical="center"/>
    </xf>
    <xf numFmtId="4" fontId="0" fillId="0" borderId="66" xfId="0" applyNumberFormat="1" applyBorder="1" applyAlignment="1" applyProtection="1">
      <alignment vertical="center"/>
    </xf>
    <xf numFmtId="3" fontId="25" fillId="4" borderId="66" xfId="0" applyNumberFormat="1" applyFont="1" applyFill="1" applyBorder="1" applyAlignment="1" applyProtection="1">
      <alignment vertical="center"/>
      <protection locked="0"/>
    </xf>
    <xf numFmtId="3" fontId="25" fillId="14" borderId="66" xfId="0" applyNumberFormat="1" applyFont="1" applyFill="1" applyBorder="1" applyAlignment="1" applyProtection="1">
      <alignment vertical="center"/>
      <protection locked="0"/>
    </xf>
    <xf numFmtId="10" fontId="25" fillId="4" borderId="63" xfId="0" applyNumberFormat="1" applyFont="1" applyFill="1" applyBorder="1" applyAlignment="1" applyProtection="1">
      <alignment vertical="center"/>
      <protection locked="0"/>
    </xf>
    <xf numFmtId="4" fontId="0" fillId="0" borderId="63" xfId="0" applyNumberFormat="1" applyBorder="1" applyAlignment="1" applyProtection="1">
      <alignment vertical="center"/>
    </xf>
    <xf numFmtId="3" fontId="0" fillId="0" borderId="66" xfId="0" applyNumberFormat="1" applyBorder="1" applyAlignment="1" applyProtection="1">
      <alignment vertical="center"/>
    </xf>
    <xf numFmtId="10" fontId="25" fillId="4" borderId="66" xfId="0" applyNumberFormat="1" applyFont="1" applyFill="1" applyBorder="1" applyAlignment="1" applyProtection="1">
      <alignment vertical="center"/>
      <protection locked="0"/>
    </xf>
    <xf numFmtId="0" fontId="25" fillId="13" borderId="66" xfId="0" applyFont="1" applyFill="1" applyBorder="1" applyAlignment="1" applyProtection="1">
      <alignment horizontal="left" vertical="center"/>
      <protection locked="0"/>
    </xf>
    <xf numFmtId="0" fontId="25" fillId="11" borderId="66" xfId="0" applyFont="1" applyFill="1" applyBorder="1" applyAlignment="1" applyProtection="1">
      <alignment horizontal="left" vertical="center"/>
      <protection locked="0"/>
    </xf>
    <xf numFmtId="0" fontId="25" fillId="11" borderId="66" xfId="0" applyFont="1" applyFill="1" applyBorder="1" applyAlignment="1" applyProtection="1">
      <alignment vertical="center"/>
      <protection locked="0"/>
    </xf>
    <xf numFmtId="2" fontId="26" fillId="14" borderId="66" xfId="0" applyNumberFormat="1" applyFont="1" applyFill="1" applyBorder="1" applyAlignment="1" applyProtection="1">
      <alignment vertical="center"/>
      <protection locked="0"/>
    </xf>
    <xf numFmtId="0" fontId="0" fillId="0" borderId="0" xfId="0" applyBorder="1" applyAlignment="1" applyProtection="1">
      <alignment vertical="center"/>
    </xf>
    <xf numFmtId="0" fontId="25" fillId="4" borderId="63" xfId="0" applyFont="1" applyFill="1" applyBorder="1" applyAlignment="1" applyProtection="1">
      <alignment horizontal="center" vertical="center"/>
      <protection locked="0"/>
    </xf>
    <xf numFmtId="0" fontId="25" fillId="11" borderId="63" xfId="0" applyFont="1" applyFill="1" applyBorder="1" applyAlignment="1" applyProtection="1">
      <alignment vertical="center"/>
      <protection locked="0"/>
    </xf>
    <xf numFmtId="2" fontId="25" fillId="14" borderId="63" xfId="0" applyNumberFormat="1" applyFont="1" applyFill="1" applyBorder="1" applyAlignment="1" applyProtection="1">
      <alignment vertical="center"/>
      <protection locked="0"/>
    </xf>
    <xf numFmtId="3" fontId="0" fillId="15" borderId="63" xfId="0" applyNumberFormat="1" applyFill="1" applyBorder="1" applyAlignment="1" applyProtection="1">
      <alignment vertical="center"/>
    </xf>
    <xf numFmtId="3" fontId="0" fillId="0" borderId="63" xfId="0" applyNumberFormat="1" applyFill="1" applyBorder="1" applyAlignment="1" applyProtection="1">
      <alignment horizontal="right" vertical="center"/>
    </xf>
    <xf numFmtId="3" fontId="25" fillId="4" borderId="63" xfId="0" applyNumberFormat="1" applyFont="1" applyFill="1" applyBorder="1" applyAlignment="1" applyProtection="1">
      <alignment vertical="center"/>
      <protection locked="0"/>
    </xf>
    <xf numFmtId="3" fontId="25" fillId="14" borderId="63" xfId="0" applyNumberFormat="1" applyFont="1" applyFill="1" applyBorder="1" applyAlignment="1" applyProtection="1">
      <alignment vertical="center"/>
      <protection locked="0"/>
    </xf>
    <xf numFmtId="3" fontId="0" fillId="0" borderId="63" xfId="0" applyNumberFormat="1" applyBorder="1" applyAlignment="1" applyProtection="1">
      <alignment vertical="center"/>
    </xf>
    <xf numFmtId="0" fontId="25" fillId="12" borderId="66" xfId="0" applyFont="1" applyFill="1" applyBorder="1" applyAlignment="1" applyProtection="1">
      <alignment horizontal="left" vertical="center"/>
      <protection locked="0"/>
    </xf>
    <xf numFmtId="2" fontId="27" fillId="14" borderId="66" xfId="0" applyNumberFormat="1" applyFont="1" applyFill="1" applyBorder="1" applyAlignment="1" applyProtection="1">
      <alignment vertical="center"/>
      <protection locked="0"/>
    </xf>
    <xf numFmtId="0" fontId="0" fillId="0" borderId="0" xfId="0" applyBorder="1" applyAlignment="1" applyProtection="1">
      <alignment horizontal="center" vertical="center"/>
    </xf>
    <xf numFmtId="168" fontId="0" fillId="0" borderId="0" xfId="0" applyNumberFormat="1" applyAlignment="1" applyProtection="1">
      <alignment vertical="center"/>
    </xf>
    <xf numFmtId="2" fontId="0" fillId="0" borderId="0" xfId="0" applyNumberFormat="1" applyAlignment="1" applyProtection="1">
      <alignment horizontal="left" vertical="center"/>
    </xf>
    <xf numFmtId="2" fontId="0" fillId="0" borderId="0" xfId="0" applyNumberFormat="1" applyAlignment="1" applyProtection="1">
      <alignment vertical="center"/>
    </xf>
    <xf numFmtId="2" fontId="25" fillId="3" borderId="0" xfId="0" applyNumberFormat="1" applyFont="1" applyFill="1" applyBorder="1" applyAlignment="1" applyProtection="1">
      <alignment horizontal="center" vertical="center"/>
    </xf>
    <xf numFmtId="2" fontId="0" fillId="0" borderId="0" xfId="0" applyNumberFormat="1" applyBorder="1" applyAlignment="1" applyProtection="1">
      <alignment horizontal="left" vertical="center"/>
    </xf>
    <xf numFmtId="2" fontId="23" fillId="3" borderId="0" xfId="0" applyNumberFormat="1" applyFont="1" applyFill="1" applyBorder="1" applyAlignment="1" applyProtection="1">
      <alignment horizontal="right" vertical="center"/>
    </xf>
    <xf numFmtId="2" fontId="23" fillId="3" borderId="0" xfId="0" applyNumberFormat="1" applyFont="1" applyFill="1" applyBorder="1" applyAlignment="1" applyProtection="1">
      <alignment horizontal="center" vertical="center"/>
    </xf>
    <xf numFmtId="0" fontId="22" fillId="3" borderId="0" xfId="0" applyFont="1" applyFill="1" applyBorder="1" applyAlignment="1" applyProtection="1">
      <alignment horizontal="left" vertical="center"/>
    </xf>
    <xf numFmtId="0" fontId="23" fillId="3" borderId="0" xfId="0" applyFont="1" applyFill="1" applyBorder="1" applyAlignment="1" applyProtection="1">
      <alignment horizontal="center" vertical="center"/>
    </xf>
    <xf numFmtId="1" fontId="23" fillId="3" borderId="0" xfId="0" applyNumberFormat="1" applyFont="1" applyFill="1" applyBorder="1" applyAlignment="1" applyProtection="1">
      <alignment horizontal="center" vertical="center"/>
    </xf>
    <xf numFmtId="0" fontId="22" fillId="3" borderId="0" xfId="0" applyFont="1" applyFill="1" applyBorder="1" applyAlignment="1" applyProtection="1">
      <alignment vertical="center"/>
    </xf>
    <xf numFmtId="0" fontId="22" fillId="0" borderId="0" xfId="0" applyFont="1" applyBorder="1" applyAlignment="1" applyProtection="1">
      <alignment vertical="center"/>
    </xf>
    <xf numFmtId="0" fontId="29" fillId="3" borderId="0" xfId="0" applyFont="1" applyFill="1" applyBorder="1" applyAlignment="1" applyProtection="1">
      <alignment vertical="center"/>
    </xf>
    <xf numFmtId="2" fontId="31" fillId="0" borderId="0" xfId="0" applyNumberFormat="1" applyFont="1" applyBorder="1" applyAlignment="1" applyProtection="1">
      <alignment vertical="center"/>
    </xf>
    <xf numFmtId="0" fontId="36" fillId="3" borderId="0" xfId="0" applyFont="1" applyFill="1" applyBorder="1" applyAlignment="1">
      <alignment vertical="center"/>
    </xf>
    <xf numFmtId="0" fontId="38" fillId="3" borderId="0" xfId="0" applyFont="1" applyFill="1" applyBorder="1" applyAlignment="1">
      <alignment vertical="center"/>
    </xf>
    <xf numFmtId="0" fontId="36" fillId="3" borderId="0" xfId="0" applyFont="1" applyFill="1" applyBorder="1" applyAlignment="1">
      <alignment horizontal="center" vertical="center"/>
    </xf>
    <xf numFmtId="0" fontId="36" fillId="3" borderId="83" xfId="0" applyFont="1" applyFill="1" applyBorder="1" applyAlignment="1">
      <alignment vertical="center"/>
    </xf>
    <xf numFmtId="0" fontId="38" fillId="3" borderId="83" xfId="0" applyFont="1" applyFill="1" applyBorder="1" applyAlignment="1">
      <alignment vertical="center"/>
    </xf>
    <xf numFmtId="0" fontId="36" fillId="3" borderId="46" xfId="0" applyFont="1" applyFill="1" applyBorder="1" applyAlignment="1">
      <alignment vertical="center"/>
    </xf>
    <xf numFmtId="0" fontId="36" fillId="0" borderId="86" xfId="0" applyFont="1" applyBorder="1" applyAlignment="1">
      <alignment vertical="center"/>
    </xf>
    <xf numFmtId="0" fontId="36" fillId="3" borderId="90" xfId="0" applyFont="1" applyFill="1" applyBorder="1" applyAlignment="1">
      <alignment vertical="center"/>
    </xf>
    <xf numFmtId="0" fontId="36" fillId="0" borderId="0" xfId="0" applyFont="1" applyAlignment="1">
      <alignment vertical="center"/>
    </xf>
    <xf numFmtId="0" fontId="36" fillId="0" borderId="0" xfId="0" applyFont="1" applyBorder="1" applyAlignment="1">
      <alignment vertical="center"/>
    </xf>
    <xf numFmtId="0" fontId="38" fillId="3" borderId="91" xfId="0" applyFont="1" applyFill="1" applyBorder="1" applyAlignment="1">
      <alignment vertical="center"/>
    </xf>
    <xf numFmtId="0" fontId="36" fillId="0" borderId="85" xfId="0" applyFont="1" applyBorder="1" applyAlignment="1">
      <alignment vertical="center"/>
    </xf>
    <xf numFmtId="0" fontId="36" fillId="0" borderId="92" xfId="0" applyFont="1" applyBorder="1" applyAlignment="1">
      <alignment vertical="center"/>
    </xf>
    <xf numFmtId="0" fontId="36" fillId="3" borderId="93" xfId="0" applyFont="1" applyFill="1" applyBorder="1" applyAlignment="1">
      <alignment vertical="center"/>
    </xf>
    <xf numFmtId="0" fontId="36" fillId="3" borderId="51" xfId="0" applyFont="1" applyFill="1" applyBorder="1" applyAlignment="1">
      <alignment vertical="center"/>
    </xf>
    <xf numFmtId="0" fontId="38" fillId="0" borderId="0" xfId="0" applyFont="1" applyBorder="1" applyAlignment="1">
      <alignment vertical="center"/>
    </xf>
    <xf numFmtId="44" fontId="38" fillId="0" borderId="0" xfId="1"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38" fillId="0" borderId="0" xfId="0" applyFont="1" applyAlignment="1">
      <alignment vertical="center"/>
    </xf>
    <xf numFmtId="0" fontId="36" fillId="3" borderId="95" xfId="0" applyFont="1" applyFill="1" applyBorder="1" applyAlignment="1">
      <alignment vertical="center"/>
    </xf>
    <xf numFmtId="0" fontId="36" fillId="3" borderId="96" xfId="0" applyFont="1" applyFill="1" applyBorder="1" applyAlignment="1">
      <alignment vertical="center"/>
    </xf>
    <xf numFmtId="0" fontId="1" fillId="0" borderId="0" xfId="0" applyFont="1" applyAlignment="1">
      <alignment vertical="center"/>
    </xf>
    <xf numFmtId="0" fontId="11" fillId="3" borderId="0" xfId="0" applyFont="1" applyFill="1" applyBorder="1" applyAlignment="1">
      <alignment vertical="center"/>
    </xf>
    <xf numFmtId="0" fontId="11" fillId="3" borderId="84" xfId="0" applyFont="1" applyFill="1" applyBorder="1" applyAlignment="1">
      <alignment vertical="center"/>
    </xf>
    <xf numFmtId="0" fontId="36" fillId="3" borderId="97" xfId="0" applyFont="1" applyFill="1" applyBorder="1" applyAlignment="1">
      <alignment vertical="center"/>
    </xf>
    <xf numFmtId="0" fontId="11" fillId="3" borderId="1" xfId="0" applyFont="1" applyFill="1" applyBorder="1" applyAlignment="1" applyProtection="1">
      <alignment horizontal="center" vertical="center"/>
    </xf>
    <xf numFmtId="0" fontId="7" fillId="0" borderId="73" xfId="0" applyFont="1" applyBorder="1" applyAlignment="1" applyProtection="1">
      <alignment horizontal="center" vertical="center"/>
    </xf>
    <xf numFmtId="0" fontId="42" fillId="0" borderId="73" xfId="0" applyFont="1" applyBorder="1" applyAlignment="1" applyProtection="1">
      <alignment horizontal="center" vertical="center"/>
    </xf>
    <xf numFmtId="0" fontId="42" fillId="0" borderId="73" xfId="0" applyFont="1" applyBorder="1" applyAlignment="1" applyProtection="1">
      <alignment horizontal="center" vertical="center" wrapText="1"/>
    </xf>
    <xf numFmtId="0" fontId="42" fillId="0" borderId="0" xfId="0" applyFont="1" applyBorder="1" applyAlignment="1" applyProtection="1">
      <alignment horizontal="center" vertical="center"/>
    </xf>
    <xf numFmtId="0" fontId="0" fillId="0" borderId="0" xfId="0" applyFont="1" applyBorder="1" applyAlignment="1" applyProtection="1">
      <alignment horizontal="center"/>
    </xf>
    <xf numFmtId="0" fontId="41" fillId="3" borderId="1" xfId="0" applyFont="1" applyFill="1" applyBorder="1" applyAlignment="1" applyProtection="1">
      <alignment vertical="center"/>
    </xf>
    <xf numFmtId="0" fontId="5" fillId="3" borderId="5" xfId="0" applyFont="1" applyFill="1" applyBorder="1" applyAlignment="1" applyProtection="1">
      <alignment horizontal="left" vertical="center"/>
    </xf>
    <xf numFmtId="0" fontId="7" fillId="3" borderId="1" xfId="0" applyFont="1" applyFill="1" applyBorder="1" applyAlignment="1" applyProtection="1">
      <alignment vertical="center"/>
    </xf>
    <xf numFmtId="0" fontId="7" fillId="3" borderId="73" xfId="0" applyFont="1" applyFill="1" applyBorder="1" applyAlignment="1" applyProtection="1">
      <alignment horizontal="center" vertical="center"/>
    </xf>
    <xf numFmtId="0" fontId="11" fillId="3" borderId="73" xfId="0" applyFont="1" applyFill="1" applyBorder="1" applyAlignment="1" applyProtection="1">
      <alignment horizontal="center" vertical="center"/>
    </xf>
    <xf numFmtId="0" fontId="11" fillId="3" borderId="73" xfId="0" applyFont="1" applyFill="1" applyBorder="1" applyAlignment="1" applyProtection="1">
      <alignment horizontal="center" vertical="center" wrapText="1"/>
    </xf>
    <xf numFmtId="0" fontId="1" fillId="3" borderId="73" xfId="0" applyFont="1" applyFill="1" applyBorder="1" applyAlignment="1" applyProtection="1">
      <alignment horizontal="left" vertical="center"/>
    </xf>
    <xf numFmtId="0" fontId="10" fillId="3" borderId="73" xfId="0" applyFont="1" applyFill="1" applyBorder="1" applyAlignment="1" applyProtection="1">
      <alignment horizontal="center" vertical="center"/>
    </xf>
    <xf numFmtId="0" fontId="11" fillId="0" borderId="73" xfId="0" applyFont="1" applyBorder="1" applyAlignment="1" applyProtection="1">
      <alignment horizontal="center" vertical="center"/>
    </xf>
    <xf numFmtId="0" fontId="11" fillId="0" borderId="73" xfId="0" applyFont="1" applyBorder="1" applyAlignment="1" applyProtection="1">
      <alignment horizontal="center" vertical="center" wrapText="1"/>
    </xf>
    <xf numFmtId="0" fontId="10" fillId="0" borderId="0" xfId="0" applyFont="1" applyAlignment="1" applyProtection="1">
      <alignment horizontal="center" vertical="center"/>
    </xf>
    <xf numFmtId="0" fontId="4" fillId="3"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5" fillId="3" borderId="0" xfId="0" applyFont="1" applyFill="1" applyBorder="1" applyAlignment="1" applyProtection="1">
      <alignment horizontal="center" vertical="center"/>
    </xf>
    <xf numFmtId="0" fontId="1" fillId="0" borderId="73" xfId="0" applyFont="1" applyBorder="1" applyAlignment="1" applyProtection="1">
      <alignment horizontal="left" vertical="center"/>
    </xf>
    <xf numFmtId="0" fontId="10" fillId="0" borderId="73" xfId="0" applyFont="1" applyBorder="1" applyAlignment="1" applyProtection="1">
      <alignment horizontal="center" vertical="center"/>
    </xf>
    <xf numFmtId="0" fontId="7" fillId="0" borderId="73"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 fillId="0" borderId="73" xfId="0" applyFont="1" applyBorder="1" applyAlignment="1" applyProtection="1">
      <alignment horizontal="left" vertical="center" wrapText="1"/>
    </xf>
    <xf numFmtId="0" fontId="41" fillId="0" borderId="73" xfId="0" applyFont="1" applyBorder="1" applyAlignment="1" applyProtection="1">
      <alignment horizontal="left" vertical="center" wrapText="1"/>
    </xf>
    <xf numFmtId="0" fontId="41" fillId="0" borderId="73" xfId="0" applyFont="1" applyBorder="1" applyAlignment="1" applyProtection="1">
      <alignment horizontal="center" vertical="center"/>
    </xf>
    <xf numFmtId="0" fontId="11" fillId="0" borderId="65" xfId="0" applyFont="1" applyBorder="1" applyAlignment="1" applyProtection="1">
      <alignment horizontal="center" vertical="center"/>
    </xf>
    <xf numFmtId="0" fontId="13" fillId="0" borderId="0" xfId="0" applyFont="1" applyBorder="1" applyAlignment="1" applyProtection="1">
      <alignment horizontal="center" vertical="center"/>
    </xf>
    <xf numFmtId="0" fontId="11" fillId="0" borderId="0" xfId="0" applyFont="1" applyAlignment="1" applyProtection="1">
      <alignment horizontal="center" vertical="center"/>
    </xf>
    <xf numFmtId="0" fontId="10" fillId="3" borderId="1" xfId="0" applyFont="1" applyFill="1" applyBorder="1" applyAlignment="1" applyProtection="1">
      <alignment horizontal="center" vertical="center"/>
    </xf>
    <xf numFmtId="0" fontId="41" fillId="3" borderId="73" xfId="0" applyFont="1" applyFill="1" applyBorder="1" applyAlignment="1" applyProtection="1">
      <alignment horizontal="center" vertical="center"/>
    </xf>
    <xf numFmtId="0" fontId="41" fillId="3" borderId="5"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41" fillId="3" borderId="1"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11" fillId="0" borderId="65" xfId="0" applyFont="1" applyBorder="1" applyAlignment="1" applyProtection="1">
      <alignment horizontal="left" vertical="center"/>
    </xf>
    <xf numFmtId="0" fontId="0" fillId="3" borderId="0" xfId="0" applyFont="1" applyFill="1" applyAlignment="1" applyProtection="1">
      <alignment horizontal="center" vertical="center"/>
    </xf>
    <xf numFmtId="0" fontId="0" fillId="0" borderId="0" xfId="0" applyAlignment="1">
      <alignment horizontal="center" vertical="center"/>
    </xf>
    <xf numFmtId="0" fontId="44" fillId="0" borderId="0" xfId="0" applyFont="1" applyAlignment="1" applyProtection="1"/>
    <xf numFmtId="0" fontId="45" fillId="3" borderId="0" xfId="0" applyFont="1" applyFill="1" applyBorder="1" applyAlignment="1" applyProtection="1"/>
    <xf numFmtId="0" fontId="45" fillId="0" borderId="0" xfId="0" applyFont="1" applyAlignment="1" applyProtection="1"/>
    <xf numFmtId="0" fontId="46" fillId="0" borderId="0" xfId="0" applyFont="1" applyAlignment="1" applyProtection="1"/>
    <xf numFmtId="0" fontId="46" fillId="0" borderId="0" xfId="0" applyFont="1" applyBorder="1" applyAlignment="1" applyProtection="1"/>
    <xf numFmtId="0" fontId="46" fillId="0" borderId="0" xfId="0" applyFont="1"/>
    <xf numFmtId="0" fontId="45" fillId="3" borderId="0" xfId="0" applyFont="1" applyFill="1" applyAlignment="1" applyProtection="1"/>
    <xf numFmtId="0" fontId="46" fillId="3" borderId="0" xfId="0" applyFont="1" applyFill="1" applyAlignment="1" applyProtection="1"/>
    <xf numFmtId="0" fontId="46" fillId="3" borderId="0" xfId="0" applyFont="1" applyFill="1" applyBorder="1" applyAlignment="1" applyProtection="1"/>
    <xf numFmtId="0" fontId="44" fillId="3" borderId="0" xfId="0" applyFont="1" applyFill="1" applyBorder="1" applyAlignment="1" applyProtection="1"/>
    <xf numFmtId="0" fontId="48" fillId="0" borderId="0" xfId="0" applyFont="1" applyAlignment="1" applyProtection="1"/>
    <xf numFmtId="0" fontId="48" fillId="0" borderId="0" xfId="0" applyFont="1" applyBorder="1" applyAlignment="1" applyProtection="1"/>
    <xf numFmtId="0" fontId="46" fillId="0" borderId="0" xfId="0" applyFont="1" applyAlignment="1" applyProtection="1">
      <alignment wrapText="1"/>
    </xf>
    <xf numFmtId="0" fontId="46" fillId="0" borderId="0" xfId="0" applyFont="1" applyAlignment="1" applyProtection="1">
      <alignment horizontal="center"/>
    </xf>
    <xf numFmtId="0" fontId="10" fillId="2" borderId="4"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xf>
    <xf numFmtId="0" fontId="20" fillId="0" borderId="0" xfId="0" applyFont="1" applyAlignment="1">
      <alignment vertical="center"/>
    </xf>
    <xf numFmtId="0" fontId="0" fillId="0" borderId="0" xfId="0" applyAlignment="1">
      <alignment horizontal="center" vertical="top" wrapText="1"/>
    </xf>
    <xf numFmtId="0" fontId="0" fillId="0" borderId="0" xfId="0" applyAlignment="1">
      <alignment vertical="top"/>
    </xf>
    <xf numFmtId="0" fontId="0" fillId="4" borderId="99" xfId="0" applyFill="1" applyBorder="1"/>
    <xf numFmtId="0" fontId="51" fillId="18" borderId="101" xfId="0" applyFont="1" applyFill="1" applyBorder="1"/>
    <xf numFmtId="0" fontId="51" fillId="18" borderId="101" xfId="0" applyFont="1" applyFill="1" applyBorder="1" applyAlignment="1">
      <alignment horizontal="center"/>
    </xf>
    <xf numFmtId="0" fontId="52" fillId="18" borderId="101" xfId="0" applyFont="1" applyFill="1" applyBorder="1" applyAlignment="1">
      <alignment horizontal="left"/>
    </xf>
    <xf numFmtId="0" fontId="0" fillId="0" borderId="101" xfId="0" applyBorder="1"/>
    <xf numFmtId="0" fontId="11" fillId="4" borderId="101" xfId="0" applyFont="1" applyFill="1" applyBorder="1"/>
    <xf numFmtId="0" fontId="11" fillId="4" borderId="101" xfId="0" applyFont="1" applyFill="1" applyBorder="1" applyAlignment="1">
      <alignment horizontal="center"/>
    </xf>
    <xf numFmtId="6" fontId="11" fillId="4" borderId="101" xfId="0" applyNumberFormat="1" applyFont="1" applyFill="1" applyBorder="1"/>
    <xf numFmtId="0" fontId="0" fillId="4" borderId="101" xfId="0" applyFill="1" applyBorder="1"/>
    <xf numFmtId="0" fontId="11" fillId="0" borderId="101" xfId="0" applyFont="1" applyBorder="1"/>
    <xf numFmtId="6" fontId="11" fillId="0" borderId="101" xfId="0" applyNumberFormat="1" applyFont="1" applyBorder="1" applyAlignment="1">
      <alignment horizontal="center"/>
    </xf>
    <xf numFmtId="6" fontId="11" fillId="0" borderId="101" xfId="0" applyNumberFormat="1" applyFont="1" applyBorder="1" applyAlignment="1">
      <alignment horizontal="right"/>
    </xf>
    <xf numFmtId="0" fontId="0" fillId="4" borderId="101" xfId="0" applyFill="1" applyBorder="1" applyAlignment="1">
      <alignment wrapText="1"/>
    </xf>
    <xf numFmtId="0" fontId="11" fillId="0" borderId="101" xfId="0" applyFont="1" applyBorder="1" applyAlignment="1">
      <alignment horizontal="center"/>
    </xf>
    <xf numFmtId="6" fontId="11" fillId="0" borderId="101" xfId="0" applyNumberFormat="1" applyFont="1" applyBorder="1"/>
    <xf numFmtId="0" fontId="0" fillId="0" borderId="101" xfId="0" applyBorder="1" applyAlignment="1">
      <alignment wrapText="1"/>
    </xf>
    <xf numFmtId="6" fontId="11" fillId="4" borderId="101" xfId="0" applyNumberFormat="1" applyFont="1" applyFill="1" applyBorder="1" applyAlignment="1">
      <alignment horizontal="center"/>
    </xf>
    <xf numFmtId="0" fontId="11" fillId="0" borderId="101" xfId="0" applyFont="1" applyBorder="1" applyAlignment="1">
      <alignment wrapText="1"/>
    </xf>
    <xf numFmtId="170" fontId="11" fillId="4" borderId="101" xfId="1" applyNumberFormat="1" applyFont="1" applyFill="1" applyBorder="1"/>
    <xf numFmtId="0" fontId="0" fillId="0" borderId="102" xfId="0" applyBorder="1"/>
    <xf numFmtId="0" fontId="0" fillId="4" borderId="103" xfId="0" applyFill="1" applyBorder="1"/>
    <xf numFmtId="0" fontId="0" fillId="0" borderId="0" xfId="0" applyBorder="1"/>
    <xf numFmtId="6" fontId="11" fillId="3" borderId="105" xfId="0" applyNumberFormat="1" applyFont="1" applyFill="1" applyBorder="1"/>
    <xf numFmtId="0" fontId="0" fillId="0" borderId="106" xfId="0" applyBorder="1"/>
    <xf numFmtId="0" fontId="53" fillId="0" borderId="0" xfId="0" applyFont="1" applyAlignment="1">
      <alignment horizontal="center" vertical="center"/>
    </xf>
    <xf numFmtId="0" fontId="55" fillId="0" borderId="0" xfId="0" applyFont="1"/>
    <xf numFmtId="0" fontId="55" fillId="9" borderId="0" xfId="0" applyFont="1" applyFill="1"/>
    <xf numFmtId="0" fontId="55" fillId="0" borderId="0" xfId="0" applyFont="1" applyAlignment="1">
      <alignment horizontal="center" vertical="center"/>
    </xf>
    <xf numFmtId="0" fontId="55" fillId="18" borderId="0" xfId="0" applyFont="1" applyFill="1"/>
    <xf numFmtId="0" fontId="56" fillId="0" borderId="0" xfId="0" applyFont="1" applyAlignment="1">
      <alignment vertical="center"/>
    </xf>
    <xf numFmtId="0" fontId="55" fillId="0" borderId="6" xfId="0" applyFont="1" applyBorder="1"/>
    <xf numFmtId="0" fontId="55" fillId="0" borderId="107" xfId="0" applyFont="1" applyBorder="1"/>
    <xf numFmtId="0" fontId="55" fillId="0" borderId="108" xfId="0" applyFont="1" applyFill="1" applyBorder="1"/>
    <xf numFmtId="0" fontId="55" fillId="0" borderId="107" xfId="0" applyFont="1" applyFill="1" applyBorder="1"/>
    <xf numFmtId="0" fontId="55" fillId="0" borderId="109" xfId="0" applyFont="1" applyFill="1" applyBorder="1"/>
    <xf numFmtId="0" fontId="55" fillId="0" borderId="108" xfId="0" applyFont="1" applyBorder="1"/>
    <xf numFmtId="0" fontId="55" fillId="0" borderId="109" xfId="0" applyFont="1" applyBorder="1"/>
    <xf numFmtId="0" fontId="55" fillId="2" borderId="31" xfId="0" applyFont="1" applyFill="1" applyBorder="1"/>
    <xf numFmtId="0" fontId="55" fillId="2" borderId="0" xfId="0" applyFont="1" applyFill="1" applyBorder="1"/>
    <xf numFmtId="0" fontId="55" fillId="2" borderId="35" xfId="0" applyFont="1" applyFill="1" applyBorder="1"/>
    <xf numFmtId="0" fontId="55" fillId="0" borderId="57" xfId="0" applyFont="1" applyBorder="1"/>
    <xf numFmtId="0" fontId="56" fillId="0" borderId="0" xfId="0" applyFont="1" applyBorder="1"/>
    <xf numFmtId="0" fontId="55" fillId="0" borderId="110" xfId="0" applyFont="1" applyBorder="1"/>
    <xf numFmtId="0" fontId="55" fillId="0" borderId="0" xfId="0" applyFont="1" applyBorder="1"/>
    <xf numFmtId="0" fontId="55" fillId="0" borderId="21" xfId="0" applyFont="1" applyBorder="1"/>
    <xf numFmtId="0" fontId="55" fillId="0" borderId="35" xfId="0" applyFont="1" applyBorder="1"/>
    <xf numFmtId="0" fontId="55" fillId="0" borderId="94" xfId="0" applyFont="1" applyBorder="1"/>
    <xf numFmtId="0" fontId="55" fillId="4" borderId="110" xfId="0" applyFont="1" applyFill="1" applyBorder="1"/>
    <xf numFmtId="0" fontId="55" fillId="4" borderId="0" xfId="0" applyFont="1" applyFill="1" applyBorder="1"/>
    <xf numFmtId="0" fontId="55" fillId="4" borderId="21" xfId="0" applyFont="1" applyFill="1" applyBorder="1"/>
    <xf numFmtId="0" fontId="55" fillId="4" borderId="35" xfId="0" applyFont="1" applyFill="1" applyBorder="1"/>
    <xf numFmtId="0" fontId="55" fillId="4" borderId="94" xfId="0" applyFont="1" applyFill="1" applyBorder="1"/>
    <xf numFmtId="0" fontId="55" fillId="9" borderId="110" xfId="0" applyFont="1" applyFill="1" applyBorder="1"/>
    <xf numFmtId="0" fontId="55" fillId="9" borderId="94" xfId="0" applyFont="1" applyFill="1" applyBorder="1"/>
    <xf numFmtId="0" fontId="55" fillId="9" borderId="35" xfId="0" applyFont="1" applyFill="1" applyBorder="1"/>
    <xf numFmtId="0" fontId="55" fillId="18" borderId="110" xfId="0" applyFont="1" applyFill="1" applyBorder="1"/>
    <xf numFmtId="0" fontId="55" fillId="18" borderId="94" xfId="0" applyFont="1" applyFill="1" applyBorder="1"/>
    <xf numFmtId="0" fontId="55" fillId="18" borderId="35" xfId="0" applyFont="1" applyFill="1" applyBorder="1"/>
    <xf numFmtId="0" fontId="55" fillId="0" borderId="57" xfId="0" applyFont="1" applyFill="1" applyBorder="1" applyAlignment="1">
      <alignment horizontal="center"/>
    </xf>
    <xf numFmtId="0" fontId="55" fillId="0" borderId="0" xfId="0" applyFont="1" applyFill="1" applyBorder="1" applyAlignment="1">
      <alignment horizontal="center" vertical="center"/>
    </xf>
    <xf numFmtId="0" fontId="55" fillId="0" borderId="110" xfId="0" applyFont="1" applyFill="1" applyBorder="1"/>
    <xf numFmtId="0" fontId="55" fillId="0" borderId="0" xfId="0" applyFont="1" applyFill="1" applyBorder="1"/>
    <xf numFmtId="0" fontId="55" fillId="0" borderId="21" xfId="0" applyFont="1" applyFill="1" applyBorder="1"/>
    <xf numFmtId="0" fontId="55" fillId="0" borderId="35" xfId="0" applyFont="1" applyFill="1" applyBorder="1"/>
    <xf numFmtId="0" fontId="55" fillId="0" borderId="94" xfId="0" applyFont="1" applyFill="1" applyBorder="1"/>
    <xf numFmtId="0" fontId="55" fillId="0" borderId="57" xfId="0" applyFont="1" applyBorder="1" applyAlignment="1">
      <alignment horizontal="center"/>
    </xf>
    <xf numFmtId="0" fontId="55" fillId="0" borderId="0" xfId="0" applyFont="1" applyBorder="1" applyAlignment="1">
      <alignment horizontal="center"/>
    </xf>
    <xf numFmtId="0" fontId="55" fillId="9" borderId="0" xfId="0" applyFont="1" applyFill="1" applyBorder="1"/>
    <xf numFmtId="0" fontId="55" fillId="9" borderId="21" xfId="0" applyFont="1" applyFill="1" applyBorder="1"/>
    <xf numFmtId="0" fontId="55" fillId="18" borderId="0" xfId="0" applyFont="1" applyFill="1" applyBorder="1"/>
    <xf numFmtId="0" fontId="55" fillId="18" borderId="21" xfId="0" applyFont="1" applyFill="1" applyBorder="1"/>
    <xf numFmtId="0" fontId="55" fillId="0" borderId="78" xfId="0" applyFont="1" applyBorder="1"/>
    <xf numFmtId="0" fontId="55" fillId="0" borderId="79" xfId="0" applyFont="1" applyBorder="1"/>
    <xf numFmtId="0" fontId="55" fillId="0" borderId="111" xfId="0" applyFont="1" applyBorder="1"/>
    <xf numFmtId="0" fontId="55" fillId="0" borderId="46" xfId="0" applyFont="1" applyBorder="1"/>
    <xf numFmtId="0" fontId="55" fillId="0" borderId="112" xfId="0" applyFont="1" applyBorder="1"/>
    <xf numFmtId="0" fontId="55" fillId="0" borderId="43" xfId="0" applyFont="1" applyBorder="1"/>
    <xf numFmtId="0" fontId="55" fillId="0" borderId="113" xfId="0" applyFont="1" applyBorder="1"/>
    <xf numFmtId="10" fontId="5" fillId="3" borderId="73" xfId="1" applyNumberFormat="1" applyFont="1" applyFill="1" applyBorder="1" applyAlignment="1" applyProtection="1">
      <alignment horizontal="center" vertical="center"/>
    </xf>
    <xf numFmtId="0" fontId="10" fillId="2" borderId="115" xfId="0" applyFont="1" applyFill="1" applyBorder="1" applyAlignment="1" applyProtection="1">
      <alignment horizontal="center" vertical="center"/>
      <protection locked="0"/>
    </xf>
    <xf numFmtId="0" fontId="5" fillId="3" borderId="65" xfId="0" applyFont="1" applyFill="1" applyBorder="1" applyAlignment="1" applyProtection="1">
      <alignment horizontal="left" vertical="center"/>
    </xf>
    <xf numFmtId="0" fontId="5" fillId="3" borderId="73" xfId="0" applyFont="1" applyFill="1" applyBorder="1" applyAlignment="1" applyProtection="1">
      <alignment horizontal="left" vertical="center"/>
    </xf>
    <xf numFmtId="0" fontId="10" fillId="19" borderId="5" xfId="0" applyFont="1" applyFill="1" applyBorder="1" applyAlignment="1" applyProtection="1">
      <alignment horizontal="center" vertical="center"/>
      <protection locked="0"/>
    </xf>
    <xf numFmtId="0" fontId="10" fillId="19" borderId="4" xfId="0" applyFont="1" applyFill="1" applyBorder="1" applyAlignment="1" applyProtection="1">
      <alignment horizontal="center" vertical="center"/>
      <protection locked="0"/>
    </xf>
    <xf numFmtId="0" fontId="5" fillId="19" borderId="1" xfId="0" applyFont="1" applyFill="1" applyBorder="1" applyAlignment="1" applyProtection="1">
      <alignment vertical="center"/>
      <protection locked="0"/>
    </xf>
    <xf numFmtId="0" fontId="10" fillId="4" borderId="4" xfId="0" applyFont="1" applyFill="1" applyBorder="1" applyAlignment="1" applyProtection="1">
      <alignment horizontal="center" vertical="center"/>
      <protection locked="0"/>
    </xf>
    <xf numFmtId="0" fontId="5" fillId="4" borderId="1" xfId="0" applyFont="1" applyFill="1" applyBorder="1" applyAlignment="1" applyProtection="1">
      <alignment vertical="center"/>
      <protection locked="0"/>
    </xf>
    <xf numFmtId="0" fontId="10" fillId="20" borderId="114" xfId="0" applyFont="1" applyFill="1" applyBorder="1" applyAlignment="1" applyProtection="1">
      <alignment horizontal="center" vertical="center"/>
      <protection locked="0"/>
    </xf>
    <xf numFmtId="0" fontId="10" fillId="21" borderId="114" xfId="0" applyFont="1" applyFill="1" applyBorder="1" applyAlignment="1" applyProtection="1">
      <alignment horizontal="center" vertical="center"/>
      <protection locked="0"/>
    </xf>
    <xf numFmtId="0" fontId="5" fillId="21" borderId="73" xfId="0" applyFont="1" applyFill="1" applyBorder="1" applyAlignment="1" applyProtection="1">
      <alignment vertical="center"/>
      <protection locked="0"/>
    </xf>
    <xf numFmtId="0" fontId="10" fillId="20" borderId="115" xfId="0" applyFont="1" applyFill="1" applyBorder="1" applyAlignment="1" applyProtection="1">
      <alignment horizontal="center" vertical="center"/>
      <protection locked="0"/>
    </xf>
    <xf numFmtId="0" fontId="1" fillId="20" borderId="73" xfId="0" applyFont="1" applyFill="1" applyBorder="1" applyAlignment="1" applyProtection="1">
      <alignment vertical="center"/>
      <protection locked="0"/>
    </xf>
    <xf numFmtId="0" fontId="10" fillId="20" borderId="6" xfId="0" applyFont="1" applyFill="1" applyBorder="1" applyAlignment="1" applyProtection="1">
      <alignment horizontal="center" vertical="center"/>
      <protection locked="0"/>
    </xf>
    <xf numFmtId="0" fontId="10" fillId="21" borderId="115" xfId="0" applyFont="1" applyFill="1" applyBorder="1" applyAlignment="1" applyProtection="1">
      <alignment horizontal="center" vertical="center"/>
      <protection locked="0"/>
    </xf>
    <xf numFmtId="0" fontId="1" fillId="21" borderId="73" xfId="0" applyFont="1" applyFill="1" applyBorder="1" applyAlignment="1" applyProtection="1">
      <alignment vertical="center"/>
      <protection locked="0"/>
    </xf>
    <xf numFmtId="0" fontId="10" fillId="4" borderId="6" xfId="0" applyFont="1" applyFill="1" applyBorder="1" applyAlignment="1" applyProtection="1">
      <alignment horizontal="center" vertical="center"/>
      <protection locked="0"/>
    </xf>
    <xf numFmtId="0" fontId="1" fillId="4" borderId="1" xfId="0" applyFont="1" applyFill="1" applyBorder="1" applyAlignment="1" applyProtection="1">
      <alignment vertical="center"/>
      <protection locked="0"/>
    </xf>
    <xf numFmtId="0" fontId="1" fillId="19" borderId="5" xfId="0" applyFont="1" applyFill="1" applyBorder="1" applyAlignment="1" applyProtection="1">
      <alignment vertical="center"/>
      <protection locked="0"/>
    </xf>
    <xf numFmtId="0" fontId="1" fillId="19" borderId="1" xfId="0" applyFont="1" applyFill="1" applyBorder="1" applyAlignment="1" applyProtection="1">
      <alignment vertical="center"/>
      <protection locked="0"/>
    </xf>
    <xf numFmtId="44" fontId="5" fillId="4" borderId="1" xfId="1" applyFont="1" applyFill="1" applyBorder="1" applyAlignment="1" applyProtection="1">
      <alignment vertical="center"/>
      <protection locked="0"/>
    </xf>
    <xf numFmtId="0" fontId="10" fillId="3" borderId="78" xfId="0" applyFont="1" applyFill="1" applyBorder="1" applyAlignment="1" applyProtection="1">
      <alignment horizontal="center" vertical="center"/>
    </xf>
    <xf numFmtId="0" fontId="11" fillId="0" borderId="21" xfId="0" applyFont="1" applyBorder="1" applyAlignment="1" applyProtection="1">
      <alignment horizontal="center" vertical="center"/>
    </xf>
    <xf numFmtId="0" fontId="5" fillId="3" borderId="73" xfId="0" applyFont="1" applyFill="1" applyBorder="1" applyAlignment="1" applyProtection="1">
      <alignment vertical="center"/>
    </xf>
    <xf numFmtId="44" fontId="5" fillId="19" borderId="1" xfId="1" applyFont="1" applyFill="1" applyBorder="1" applyAlignment="1" applyProtection="1">
      <alignment vertical="center"/>
      <protection locked="0"/>
    </xf>
    <xf numFmtId="44" fontId="5" fillId="20" borderId="1" xfId="1" applyFont="1" applyFill="1" applyBorder="1" applyAlignment="1" applyProtection="1">
      <alignment vertical="center"/>
      <protection locked="0"/>
    </xf>
    <xf numFmtId="44" fontId="5" fillId="21" borderId="1" xfId="1" applyFont="1" applyFill="1" applyBorder="1" applyAlignment="1" applyProtection="1">
      <alignment vertical="center"/>
      <protection locked="0"/>
    </xf>
    <xf numFmtId="44" fontId="5" fillId="20" borderId="73" xfId="1" applyFont="1" applyFill="1" applyBorder="1" applyAlignment="1" applyProtection="1">
      <alignment vertical="center"/>
      <protection locked="0"/>
    </xf>
    <xf numFmtId="0" fontId="46" fillId="0" borderId="0" xfId="0" applyFont="1" applyAlignment="1">
      <alignment horizontal="left" vertical="center"/>
    </xf>
    <xf numFmtId="0" fontId="46" fillId="0" borderId="0" xfId="0" applyFont="1" applyAlignment="1">
      <alignment vertical="center"/>
    </xf>
    <xf numFmtId="0" fontId="43" fillId="0" borderId="0" xfId="0" applyFont="1" applyAlignment="1">
      <alignment horizontal="right" vertical="center"/>
    </xf>
    <xf numFmtId="0" fontId="43" fillId="0" borderId="0" xfId="0" applyFont="1" applyAlignment="1">
      <alignment vertical="center"/>
    </xf>
    <xf numFmtId="2" fontId="59" fillId="0" borderId="0" xfId="0" applyNumberFormat="1" applyFont="1" applyAlignment="1" applyProtection="1">
      <alignment horizontal="right" vertical="center" wrapText="1"/>
    </xf>
    <xf numFmtId="164" fontId="0" fillId="0" borderId="0" xfId="0" applyNumberFormat="1" applyAlignment="1" applyProtection="1">
      <alignment vertical="center"/>
    </xf>
    <xf numFmtId="0" fontId="61" fillId="0" borderId="0" xfId="0" applyFont="1" applyAlignment="1">
      <alignment vertical="center"/>
    </xf>
    <xf numFmtId="0" fontId="11" fillId="2" borderId="73" xfId="0" applyFont="1" applyFill="1" applyBorder="1" applyAlignment="1" applyProtection="1">
      <alignment vertical="center"/>
    </xf>
    <xf numFmtId="0" fontId="1" fillId="0" borderId="1" xfId="0" applyFont="1" applyBorder="1" applyAlignment="1" applyProtection="1">
      <alignment vertical="center"/>
    </xf>
    <xf numFmtId="0" fontId="11" fillId="3" borderId="1" xfId="0" applyFont="1" applyFill="1" applyBorder="1" applyAlignment="1" applyProtection="1">
      <alignment horizontal="right" vertical="center"/>
    </xf>
    <xf numFmtId="0" fontId="1" fillId="4" borderId="1" xfId="0" applyFont="1" applyFill="1" applyBorder="1" applyAlignment="1" applyProtection="1">
      <alignment horizontal="left" vertical="center"/>
      <protection locked="0"/>
    </xf>
    <xf numFmtId="0" fontId="1" fillId="4" borderId="73" xfId="0" applyFont="1" applyFill="1" applyBorder="1" applyAlignment="1" applyProtection="1">
      <alignment horizontal="left" vertical="center"/>
      <protection locked="0"/>
    </xf>
    <xf numFmtId="0" fontId="1" fillId="4" borderId="16" xfId="0" applyFont="1" applyFill="1" applyBorder="1" applyAlignment="1" applyProtection="1">
      <alignment vertical="center"/>
      <protection locked="0"/>
    </xf>
    <xf numFmtId="0" fontId="10" fillId="2" borderId="114" xfId="0" applyFont="1" applyFill="1" applyBorder="1" applyAlignment="1" applyProtection="1">
      <alignment horizontal="center" vertical="center"/>
      <protection locked="0"/>
    </xf>
    <xf numFmtId="10" fontId="1" fillId="3" borderId="0" xfId="1" applyNumberFormat="1" applyFont="1" applyFill="1" applyBorder="1" applyAlignment="1" applyProtection="1">
      <alignment vertical="center"/>
    </xf>
    <xf numFmtId="44" fontId="1" fillId="2" borderId="1" xfId="1" applyFont="1" applyFill="1" applyBorder="1" applyAlignment="1" applyProtection="1">
      <alignment vertical="center"/>
      <protection locked="0"/>
    </xf>
    <xf numFmtId="10" fontId="1" fillId="3" borderId="1" xfId="1" applyNumberFormat="1" applyFont="1" applyFill="1" applyBorder="1" applyAlignment="1" applyProtection="1">
      <alignment horizontal="center" vertical="center"/>
    </xf>
    <xf numFmtId="10" fontId="1" fillId="3" borderId="0" xfId="1" applyNumberFormat="1" applyFont="1" applyFill="1" applyBorder="1" applyAlignment="1" applyProtection="1">
      <alignment vertical="center"/>
      <protection locked="0"/>
    </xf>
    <xf numFmtId="10" fontId="1" fillId="3" borderId="73" xfId="1" applyNumberFormat="1" applyFont="1" applyFill="1" applyBorder="1" applyAlignment="1" applyProtection="1">
      <alignment horizontal="center" vertical="center"/>
    </xf>
    <xf numFmtId="0" fontId="0" fillId="0" borderId="0" xfId="0" applyFont="1"/>
    <xf numFmtId="44" fontId="1" fillId="2" borderId="73" xfId="1" applyFont="1" applyFill="1" applyBorder="1" applyAlignment="1" applyProtection="1">
      <alignment vertical="center"/>
      <protection locked="0"/>
    </xf>
    <xf numFmtId="14" fontId="8" fillId="3" borderId="1" xfId="0" applyNumberFormat="1" applyFont="1" applyFill="1" applyBorder="1" applyAlignment="1" applyProtection="1">
      <alignment horizontal="center" vertical="center"/>
    </xf>
    <xf numFmtId="0" fontId="6" fillId="3" borderId="0" xfId="0" applyFont="1" applyFill="1" applyBorder="1" applyAlignment="1" applyProtection="1">
      <alignment horizontal="center"/>
    </xf>
    <xf numFmtId="0" fontId="11" fillId="0" borderId="65" xfId="0" applyFont="1" applyBorder="1" applyAlignment="1" applyProtection="1">
      <alignment horizontal="center" vertical="center" wrapText="1"/>
    </xf>
    <xf numFmtId="0" fontId="1" fillId="3" borderId="73" xfId="0" applyFont="1" applyFill="1" applyBorder="1" applyAlignment="1" applyProtection="1">
      <alignment vertical="center"/>
      <protection locked="0"/>
    </xf>
    <xf numFmtId="0" fontId="58" fillId="3" borderId="0" xfId="0" applyFont="1" applyFill="1" applyBorder="1" applyAlignment="1" applyProtection="1">
      <alignment horizontal="right" vertical="center"/>
    </xf>
    <xf numFmtId="0" fontId="44" fillId="0" borderId="0" xfId="0" applyFont="1" applyBorder="1" applyAlignment="1">
      <alignment horizontal="center" vertical="center"/>
    </xf>
    <xf numFmtId="44" fontId="11" fillId="3" borderId="1" xfId="1" applyFont="1" applyFill="1" applyBorder="1" applyAlignment="1" applyProtection="1">
      <alignment vertical="center"/>
      <protection locked="0"/>
    </xf>
    <xf numFmtId="10" fontId="5" fillId="4" borderId="73" xfId="1" applyNumberFormat="1" applyFont="1" applyFill="1" applyBorder="1" applyAlignment="1" applyProtection="1">
      <alignment horizontal="center" vertical="center"/>
      <protection locked="0"/>
    </xf>
    <xf numFmtId="10" fontId="1" fillId="4" borderId="73" xfId="1" applyNumberFormat="1" applyFont="1" applyFill="1" applyBorder="1" applyAlignment="1" applyProtection="1">
      <alignment horizontal="center" vertical="center"/>
      <protection locked="0"/>
    </xf>
    <xf numFmtId="10" fontId="5" fillId="4" borderId="73" xfId="0" applyNumberFormat="1" applyFont="1" applyFill="1" applyBorder="1" applyAlignment="1" applyProtection="1">
      <alignment horizontal="center" vertical="center"/>
      <protection locked="0"/>
    </xf>
    <xf numFmtId="44" fontId="5" fillId="3" borderId="73" xfId="1" applyFont="1" applyFill="1" applyBorder="1" applyAlignment="1" applyProtection="1">
      <alignment vertical="center"/>
    </xf>
    <xf numFmtId="0" fontId="1" fillId="3" borderId="1" xfId="0" applyFont="1" applyFill="1" applyBorder="1" applyAlignment="1" applyProtection="1">
      <alignment vertical="center"/>
      <protection locked="0"/>
    </xf>
    <xf numFmtId="44" fontId="4" fillId="4" borderId="1" xfId="1" applyFont="1" applyFill="1" applyBorder="1" applyAlignment="1" applyProtection="1">
      <alignment vertical="center"/>
      <protection locked="0"/>
    </xf>
    <xf numFmtId="0" fontId="1" fillId="0" borderId="0" xfId="0" applyFont="1"/>
    <xf numFmtId="44" fontId="1" fillId="0" borderId="73" xfId="0" applyNumberFormat="1" applyFont="1" applyBorder="1" applyAlignment="1" applyProtection="1">
      <alignment vertical="center"/>
    </xf>
    <xf numFmtId="44" fontId="1" fillId="3" borderId="0" xfId="1" applyFont="1" applyFill="1" applyBorder="1" applyAlignment="1" applyProtection="1">
      <alignment vertical="center"/>
    </xf>
    <xf numFmtId="44" fontId="1" fillId="3" borderId="1" xfId="1" applyFont="1" applyFill="1" applyBorder="1" applyAlignment="1" applyProtection="1">
      <alignment vertical="center"/>
    </xf>
    <xf numFmtId="10" fontId="1" fillId="3" borderId="1" xfId="1" applyNumberFormat="1" applyFont="1" applyFill="1" applyBorder="1" applyAlignment="1" applyProtection="1">
      <alignment vertical="center"/>
    </xf>
    <xf numFmtId="0" fontId="1" fillId="2"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locked="0"/>
    </xf>
    <xf numFmtId="10" fontId="5" fillId="2" borderId="73" xfId="1" applyNumberFormat="1" applyFont="1" applyFill="1" applyBorder="1" applyAlignment="1" applyProtection="1">
      <alignment horizontal="center" vertical="center"/>
      <protection locked="0"/>
    </xf>
    <xf numFmtId="10" fontId="5" fillId="2" borderId="73" xfId="1" applyNumberFormat="1" applyFont="1" applyFill="1" applyBorder="1" applyAlignment="1" applyProtection="1">
      <alignment vertical="center"/>
      <protection locked="0"/>
    </xf>
    <xf numFmtId="44" fontId="4" fillId="3" borderId="73" xfId="1" applyFont="1" applyFill="1" applyBorder="1" applyAlignment="1" applyProtection="1">
      <alignment vertical="center"/>
    </xf>
    <xf numFmtId="164" fontId="11" fillId="3" borderId="73" xfId="0" applyNumberFormat="1" applyFont="1" applyFill="1" applyBorder="1" applyAlignment="1" applyProtection="1">
      <alignment vertical="center"/>
    </xf>
    <xf numFmtId="0" fontId="3" fillId="0" borderId="116" xfId="0" applyFont="1" applyFill="1" applyBorder="1" applyAlignment="1" applyProtection="1">
      <alignment horizontal="center" vertical="center"/>
    </xf>
    <xf numFmtId="0" fontId="3" fillId="0" borderId="87" xfId="0" applyFont="1" applyFill="1" applyBorder="1" applyAlignment="1" applyProtection="1">
      <alignment horizontal="center" vertical="center"/>
    </xf>
    <xf numFmtId="164" fontId="18" fillId="0" borderId="79" xfId="0" applyNumberFormat="1" applyFont="1" applyFill="1" applyBorder="1" applyAlignment="1" applyProtection="1">
      <alignment horizontal="center" vertical="center"/>
    </xf>
    <xf numFmtId="164" fontId="18" fillId="0" borderId="80" xfId="0" applyNumberFormat="1" applyFont="1" applyFill="1" applyBorder="1" applyAlignment="1" applyProtection="1">
      <alignment horizontal="center" vertical="center"/>
    </xf>
    <xf numFmtId="164" fontId="18" fillId="0" borderId="88" xfId="0" applyNumberFormat="1" applyFont="1" applyFill="1" applyBorder="1" applyAlignment="1" applyProtection="1">
      <alignment horizontal="center" vertical="center"/>
    </xf>
    <xf numFmtId="0" fontId="18" fillId="5" borderId="0" xfId="0" applyFont="1" applyFill="1" applyBorder="1" applyAlignment="1" applyProtection="1">
      <alignment horizontal="center" vertical="center"/>
    </xf>
    <xf numFmtId="166" fontId="0" fillId="0" borderId="120" xfId="0" applyNumberFormat="1" applyBorder="1" applyAlignment="1" applyProtection="1">
      <alignment horizontal="center" vertical="center"/>
    </xf>
    <xf numFmtId="166" fontId="0" fillId="3" borderId="28" xfId="0" applyNumberFormat="1" applyFill="1" applyBorder="1" applyAlignment="1" applyProtection="1">
      <alignment horizontal="center" vertical="center"/>
      <protection locked="0"/>
    </xf>
    <xf numFmtId="164" fontId="0" fillId="0" borderId="28" xfId="0" applyNumberFormat="1" applyFill="1" applyBorder="1" applyAlignment="1" applyProtection="1">
      <alignment horizontal="center" vertical="center"/>
    </xf>
    <xf numFmtId="0" fontId="3" fillId="0" borderId="108" xfId="0" applyFont="1" applyFill="1" applyBorder="1" applyAlignment="1" applyProtection="1">
      <alignment horizontal="center" vertical="center"/>
    </xf>
    <xf numFmtId="166" fontId="0" fillId="0" borderId="122" xfId="0" applyNumberFormat="1" applyBorder="1" applyAlignment="1" applyProtection="1">
      <alignment horizontal="center" vertical="center"/>
    </xf>
    <xf numFmtId="166" fontId="0" fillId="0" borderId="117" xfId="0" applyNumberFormat="1" applyBorder="1" applyAlignment="1" applyProtection="1">
      <alignment horizontal="center" vertical="center"/>
    </xf>
    <xf numFmtId="166" fontId="0" fillId="6" borderId="122" xfId="0" applyNumberFormat="1" applyFill="1" applyBorder="1" applyAlignment="1" applyProtection="1">
      <alignment horizontal="center" vertical="center"/>
      <protection locked="0"/>
    </xf>
    <xf numFmtId="166" fontId="0" fillId="0" borderId="122" xfId="0" applyNumberFormat="1" applyFill="1" applyBorder="1" applyAlignment="1" applyProtection="1">
      <alignment horizontal="center" vertical="center"/>
    </xf>
    <xf numFmtId="164" fontId="3" fillId="3" borderId="122" xfId="0" applyNumberFormat="1" applyFont="1" applyFill="1" applyBorder="1" applyAlignment="1" applyProtection="1">
      <alignment horizontal="center" vertical="center"/>
    </xf>
    <xf numFmtId="9" fontId="0" fillId="6" borderId="122" xfId="2" applyFont="1" applyFill="1" applyBorder="1" applyAlignment="1" applyProtection="1">
      <alignment horizontal="center" vertical="center"/>
      <protection locked="0"/>
    </xf>
    <xf numFmtId="9" fontId="0" fillId="6" borderId="120" xfId="2" applyFont="1" applyFill="1" applyBorder="1" applyAlignment="1" applyProtection="1">
      <alignment horizontal="center" vertical="center"/>
      <protection locked="0"/>
    </xf>
    <xf numFmtId="3" fontId="0" fillId="0" borderId="122" xfId="0" applyNumberFormat="1" applyFill="1" applyBorder="1" applyAlignment="1" applyProtection="1">
      <alignment horizontal="center" vertical="center"/>
    </xf>
    <xf numFmtId="44" fontId="62" fillId="3" borderId="0" xfId="0" applyNumberFormat="1" applyFont="1" applyFill="1" applyBorder="1" applyAlignment="1" applyProtection="1">
      <alignment horizontal="center" vertical="center"/>
    </xf>
    <xf numFmtId="0" fontId="0" fillId="7" borderId="24" xfId="0" applyFill="1" applyBorder="1" applyAlignment="1">
      <alignment horizontal="center" vertical="center"/>
    </xf>
    <xf numFmtId="0" fontId="3" fillId="7" borderId="24"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0" fontId="3" fillId="3" borderId="25"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0" fontId="3" fillId="3" borderId="108" xfId="0" applyFont="1" applyFill="1" applyBorder="1" applyAlignment="1" applyProtection="1">
      <alignment horizontal="center" vertical="center"/>
    </xf>
    <xf numFmtId="0" fontId="3" fillId="3" borderId="122" xfId="0" applyFont="1" applyFill="1" applyBorder="1" applyAlignment="1" applyProtection="1">
      <alignment horizontal="center" vertical="center"/>
    </xf>
    <xf numFmtId="0" fontId="3" fillId="3" borderId="121" xfId="0" applyFont="1" applyFill="1" applyBorder="1" applyAlignment="1" applyProtection="1">
      <alignment horizontal="center" vertical="center"/>
    </xf>
    <xf numFmtId="9" fontId="0" fillId="3" borderId="121" xfId="2" applyFont="1" applyFill="1" applyBorder="1" applyAlignment="1" applyProtection="1">
      <alignment horizontal="center" vertical="center"/>
    </xf>
    <xf numFmtId="164" fontId="3" fillId="3" borderId="24" xfId="0" applyNumberFormat="1" applyFont="1" applyFill="1" applyBorder="1" applyAlignment="1" applyProtection="1">
      <alignment horizontal="center" vertical="center"/>
    </xf>
    <xf numFmtId="0" fontId="3" fillId="0" borderId="123" xfId="0" applyFont="1" applyFill="1" applyBorder="1" applyAlignment="1" applyProtection="1">
      <alignment horizontal="center" vertical="center"/>
    </xf>
    <xf numFmtId="166" fontId="0" fillId="0" borderId="123" xfId="0" applyNumberFormat="1" applyFill="1" applyBorder="1" applyAlignment="1" applyProtection="1">
      <alignment horizontal="center" vertical="center"/>
    </xf>
    <xf numFmtId="166" fontId="0" fillId="0" borderId="123" xfId="0" applyNumberFormat="1" applyBorder="1" applyAlignment="1" applyProtection="1">
      <alignment horizontal="center" vertical="center"/>
    </xf>
    <xf numFmtId="166" fontId="0" fillId="0" borderId="124" xfId="0" applyNumberFormat="1" applyFill="1" applyBorder="1" applyAlignment="1" applyProtection="1">
      <alignment horizontal="center" vertical="center"/>
    </xf>
    <xf numFmtId="166" fontId="0" fillId="0" borderId="124" xfId="0" applyNumberFormat="1" applyBorder="1" applyAlignment="1" applyProtection="1">
      <alignment horizontal="center" vertical="center"/>
    </xf>
    <xf numFmtId="166" fontId="0" fillId="0" borderId="125" xfId="0" applyNumberFormat="1" applyFill="1" applyBorder="1" applyAlignment="1" applyProtection="1">
      <alignment horizontal="center" vertical="center"/>
    </xf>
    <xf numFmtId="166" fontId="0" fillId="0" borderId="126" xfId="0" applyNumberFormat="1" applyBorder="1" applyAlignment="1" applyProtection="1">
      <alignment horizontal="center" vertical="center"/>
    </xf>
    <xf numFmtId="166" fontId="0" fillId="0" borderId="38" xfId="0" applyNumberFormat="1" applyFill="1" applyBorder="1" applyAlignment="1" applyProtection="1">
      <alignment horizontal="center" vertical="center"/>
    </xf>
    <xf numFmtId="164" fontId="3" fillId="3" borderId="124" xfId="0" applyNumberFormat="1" applyFont="1" applyFill="1" applyBorder="1" applyAlignment="1" applyProtection="1">
      <alignment horizontal="center" vertical="center"/>
    </xf>
    <xf numFmtId="0" fontId="0" fillId="3" borderId="49" xfId="0" applyFill="1" applyBorder="1" applyAlignment="1" applyProtection="1">
      <alignment horizontal="center" vertical="center"/>
    </xf>
    <xf numFmtId="0" fontId="3" fillId="3" borderId="49" xfId="0" applyFont="1" applyFill="1" applyBorder="1" applyAlignment="1" applyProtection="1">
      <alignment horizontal="center" vertical="center"/>
    </xf>
    <xf numFmtId="166" fontId="3" fillId="3" borderId="24" xfId="0" applyNumberFormat="1" applyFont="1" applyFill="1" applyBorder="1" applyAlignment="1" applyProtection="1">
      <alignment horizontal="center" vertical="center"/>
    </xf>
    <xf numFmtId="166" fontId="3" fillId="3" borderId="50" xfId="0" applyNumberFormat="1" applyFont="1" applyFill="1" applyBorder="1" applyAlignment="1" applyProtection="1">
      <alignment horizontal="center" vertical="center"/>
    </xf>
    <xf numFmtId="0" fontId="0" fillId="3" borderId="51" xfId="0" applyFill="1" applyBorder="1" applyAlignment="1" applyProtection="1">
      <alignment horizontal="center" vertical="center"/>
    </xf>
    <xf numFmtId="166" fontId="0" fillId="0" borderId="120" xfId="0" applyNumberFormat="1" applyFill="1" applyBorder="1" applyAlignment="1" applyProtection="1">
      <alignment horizontal="center" vertical="center"/>
    </xf>
    <xf numFmtId="0" fontId="0" fillId="9" borderId="0" xfId="0" applyFill="1" applyBorder="1" applyAlignment="1" applyProtection="1">
      <alignment horizontal="center" vertical="center"/>
    </xf>
    <xf numFmtId="164" fontId="3" fillId="9" borderId="36" xfId="0" applyNumberFormat="1" applyFont="1" applyFill="1" applyBorder="1" applyAlignment="1" applyProtection="1">
      <alignment horizontal="center" vertical="center"/>
    </xf>
    <xf numFmtId="0" fontId="3" fillId="9" borderId="31" xfId="0" applyFont="1" applyFill="1" applyBorder="1" applyAlignment="1" applyProtection="1">
      <alignment horizontal="center" vertical="center"/>
    </xf>
    <xf numFmtId="0" fontId="15" fillId="0" borderId="130" xfId="0" applyFont="1" applyFill="1" applyBorder="1" applyAlignment="1" applyProtection="1">
      <alignment horizontal="center" vertical="center"/>
      <protection locked="0"/>
    </xf>
    <xf numFmtId="0" fontId="0" fillId="9" borderId="24" xfId="0" applyFill="1" applyBorder="1" applyAlignment="1" applyProtection="1">
      <alignment horizontal="center" vertical="center"/>
    </xf>
    <xf numFmtId="0" fontId="3" fillId="9" borderId="49" xfId="0" applyFont="1" applyFill="1" applyBorder="1" applyAlignment="1" applyProtection="1">
      <alignment horizontal="center" vertical="center"/>
    </xf>
    <xf numFmtId="164" fontId="3" fillId="9" borderId="24" xfId="0" applyNumberFormat="1" applyFont="1" applyFill="1" applyBorder="1" applyAlignment="1" applyProtection="1">
      <alignment horizontal="center" vertical="center"/>
    </xf>
    <xf numFmtId="0" fontId="11" fillId="3" borderId="31" xfId="0" applyFont="1" applyFill="1" applyBorder="1" applyAlignment="1" applyProtection="1">
      <alignment vertical="top" wrapText="1"/>
    </xf>
    <xf numFmtId="0" fontId="11" fillId="3" borderId="35" xfId="0" applyFont="1" applyFill="1" applyBorder="1" applyAlignment="1" applyProtection="1">
      <alignment vertical="top" wrapText="1"/>
    </xf>
    <xf numFmtId="0" fontId="11" fillId="3" borderId="32" xfId="0" applyFont="1" applyFill="1" applyBorder="1" applyAlignment="1" applyProtection="1">
      <alignment vertical="top" wrapText="1"/>
    </xf>
    <xf numFmtId="0" fontId="11" fillId="3" borderId="43" xfId="0" applyFont="1" applyFill="1" applyBorder="1" applyAlignment="1" applyProtection="1">
      <alignment vertical="top" wrapText="1"/>
    </xf>
    <xf numFmtId="0" fontId="9" fillId="7" borderId="49" xfId="0" applyNumberFormat="1" applyFont="1" applyFill="1" applyBorder="1" applyAlignment="1" applyProtection="1">
      <alignment vertical="center"/>
    </xf>
    <xf numFmtId="164" fontId="25" fillId="17" borderId="73" xfId="0" applyNumberFormat="1" applyFont="1" applyFill="1" applyBorder="1" applyAlignment="1" applyProtection="1">
      <alignment horizontal="center" vertical="center"/>
    </xf>
    <xf numFmtId="164" fontId="0" fillId="3" borderId="0" xfId="0" applyNumberFormat="1" applyFill="1" applyAlignment="1" applyProtection="1">
      <alignment vertical="center"/>
    </xf>
    <xf numFmtId="2" fontId="0" fillId="3" borderId="0" xfId="0" applyNumberFormat="1" applyFill="1" applyAlignment="1" applyProtection="1">
      <alignment vertical="center"/>
    </xf>
    <xf numFmtId="10" fontId="60" fillId="15" borderId="73" xfId="0" applyNumberFormat="1" applyFont="1" applyFill="1" applyBorder="1" applyAlignment="1" applyProtection="1">
      <alignment horizontal="center" vertical="center"/>
    </xf>
    <xf numFmtId="0" fontId="0" fillId="3" borderId="0" xfId="0" applyFill="1" applyAlignment="1" applyProtection="1">
      <alignment vertical="center"/>
    </xf>
    <xf numFmtId="2" fontId="63" fillId="0" borderId="0" xfId="0" applyNumberFormat="1" applyFont="1" applyAlignment="1" applyProtection="1">
      <alignment horizontal="left" vertical="center"/>
    </xf>
    <xf numFmtId="0" fontId="6" fillId="3" borderId="0" xfId="0" applyFont="1" applyFill="1" applyBorder="1" applyAlignment="1" applyProtection="1">
      <alignment horizontal="center"/>
    </xf>
    <xf numFmtId="0" fontId="37" fillId="0" borderId="0" xfId="0" applyFont="1" applyAlignment="1">
      <alignment horizontal="center" vertical="center" wrapText="1"/>
    </xf>
    <xf numFmtId="10" fontId="1" fillId="2" borderId="73" xfId="1" applyNumberFormat="1" applyFont="1" applyFill="1" applyBorder="1" applyAlignment="1" applyProtection="1">
      <alignment horizontal="center" vertical="center"/>
      <protection locked="0"/>
    </xf>
    <xf numFmtId="0" fontId="6" fillId="3" borderId="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0" xfId="0" applyFont="1" applyFill="1" applyAlignment="1">
      <alignment horizontal="center" vertical="center"/>
    </xf>
    <xf numFmtId="0" fontId="10" fillId="3" borderId="21" xfId="0" applyFont="1" applyFill="1" applyBorder="1" applyAlignment="1">
      <alignment horizontal="center" vertical="center"/>
    </xf>
    <xf numFmtId="3" fontId="10" fillId="3" borderId="21" xfId="0" applyNumberFormat="1" applyFont="1" applyFill="1" applyBorder="1" applyAlignment="1">
      <alignment horizontal="center" vertical="center"/>
    </xf>
    <xf numFmtId="0" fontId="0" fillId="3" borderId="21" xfId="0" applyFill="1" applyBorder="1" applyAlignment="1">
      <alignment horizontal="center"/>
    </xf>
    <xf numFmtId="0" fontId="0" fillId="3" borderId="5" xfId="0" applyFill="1" applyBorder="1"/>
    <xf numFmtId="0" fontId="0" fillId="3" borderId="0" xfId="0" applyFill="1"/>
    <xf numFmtId="0" fontId="14" fillId="3" borderId="21" xfId="0" applyFont="1" applyFill="1" applyBorder="1" applyAlignment="1">
      <alignment horizontal="center" vertical="center"/>
    </xf>
    <xf numFmtId="0" fontId="24" fillId="3" borderId="0" xfId="0" applyFont="1" applyFill="1" applyAlignment="1" applyProtection="1">
      <alignment horizontal="center" vertical="center"/>
    </xf>
    <xf numFmtId="0" fontId="25" fillId="3" borderId="58" xfId="0" applyFont="1" applyFill="1" applyBorder="1" applyAlignment="1" applyProtection="1">
      <alignment horizontal="center" vertical="center"/>
    </xf>
    <xf numFmtId="168" fontId="25" fillId="3" borderId="59" xfId="0" applyNumberFormat="1" applyFont="1" applyFill="1" applyBorder="1" applyAlignment="1" applyProtection="1">
      <alignment horizontal="center" vertical="center"/>
    </xf>
    <xf numFmtId="0" fontId="25" fillId="3" borderId="59" xfId="0" applyFont="1" applyFill="1" applyBorder="1" applyAlignment="1" applyProtection="1">
      <alignment horizontal="center" vertical="center"/>
    </xf>
    <xf numFmtId="2" fontId="25" fillId="3" borderId="59" xfId="0" applyNumberFormat="1" applyFont="1" applyFill="1" applyBorder="1" applyAlignment="1" applyProtection="1">
      <alignment horizontal="center" vertical="center"/>
    </xf>
    <xf numFmtId="0" fontId="25" fillId="3" borderId="60" xfId="0" applyFont="1" applyFill="1" applyBorder="1" applyAlignment="1" applyProtection="1">
      <alignment horizontal="center" vertical="center"/>
    </xf>
    <xf numFmtId="0" fontId="25" fillId="3" borderId="61" xfId="0" applyFont="1" applyFill="1" applyBorder="1" applyAlignment="1" applyProtection="1">
      <alignment horizontal="center" vertical="center"/>
    </xf>
    <xf numFmtId="2" fontId="25" fillId="3" borderId="58" xfId="0" applyNumberFormat="1" applyFont="1" applyFill="1" applyBorder="1" applyAlignment="1" applyProtection="1">
      <alignment horizontal="center" vertical="center"/>
    </xf>
    <xf numFmtId="0" fontId="25" fillId="3" borderId="0" xfId="0" applyFont="1" applyFill="1" applyAlignment="1" applyProtection="1">
      <alignment vertical="center"/>
    </xf>
    <xf numFmtId="0" fontId="24" fillId="3" borderId="0" xfId="0" applyFont="1" applyFill="1" applyBorder="1" applyAlignment="1" applyProtection="1">
      <alignment horizontal="center" vertical="center"/>
    </xf>
    <xf numFmtId="0" fontId="25" fillId="3" borderId="62" xfId="0" applyFont="1" applyFill="1" applyBorder="1" applyAlignment="1" applyProtection="1">
      <alignment horizontal="center" vertical="center"/>
    </xf>
    <xf numFmtId="168" fontId="25" fillId="3" borderId="63" xfId="0" applyNumberFormat="1" applyFont="1" applyFill="1" applyBorder="1" applyAlignment="1" applyProtection="1">
      <alignment horizontal="center" vertical="center"/>
    </xf>
    <xf numFmtId="0" fontId="25" fillId="3" borderId="63" xfId="0" applyFont="1" applyFill="1" applyBorder="1" applyAlignment="1" applyProtection="1">
      <alignment horizontal="center" vertical="center"/>
    </xf>
    <xf numFmtId="2" fontId="25" fillId="3" borderId="63" xfId="0" applyNumberFormat="1" applyFont="1" applyFill="1" applyBorder="1" applyAlignment="1" applyProtection="1">
      <alignment horizontal="center" vertical="center"/>
    </xf>
    <xf numFmtId="0" fontId="25" fillId="3" borderId="64" xfId="0" applyFont="1" applyFill="1" applyBorder="1" applyAlignment="1" applyProtection="1">
      <alignment horizontal="center" vertical="center"/>
    </xf>
    <xf numFmtId="0" fontId="25" fillId="3" borderId="65" xfId="0" applyFont="1" applyFill="1" applyBorder="1" applyAlignment="1" applyProtection="1">
      <alignment horizontal="center" vertical="center"/>
    </xf>
    <xf numFmtId="2" fontId="25" fillId="3" borderId="62" xfId="0" applyNumberFormat="1" applyFont="1" applyFill="1" applyBorder="1" applyAlignment="1" applyProtection="1">
      <alignment horizontal="center" vertical="center"/>
    </xf>
    <xf numFmtId="0" fontId="25" fillId="3" borderId="1" xfId="0" applyFont="1" applyFill="1" applyBorder="1" applyAlignment="1" applyProtection="1">
      <alignment horizontal="center" vertical="center"/>
    </xf>
    <xf numFmtId="0" fontId="25" fillId="3" borderId="1" xfId="0" applyFont="1" applyFill="1" applyBorder="1" applyAlignment="1" applyProtection="1">
      <alignment vertical="center"/>
    </xf>
    <xf numFmtId="2" fontId="25" fillId="3" borderId="1" xfId="0" applyNumberFormat="1" applyFont="1" applyFill="1" applyBorder="1" applyAlignment="1" applyProtection="1">
      <alignment vertical="center"/>
    </xf>
    <xf numFmtId="3" fontId="25" fillId="3" borderId="1" xfId="0" applyNumberFormat="1" applyFont="1" applyFill="1" applyBorder="1" applyAlignment="1" applyProtection="1">
      <alignment vertical="center"/>
    </xf>
    <xf numFmtId="3" fontId="25" fillId="3" borderId="1" xfId="0" applyNumberFormat="1" applyFont="1" applyFill="1" applyBorder="1" applyAlignment="1" applyProtection="1">
      <alignment horizontal="right" vertical="center"/>
    </xf>
    <xf numFmtId="4" fontId="25" fillId="3" borderId="1" xfId="0" applyNumberFormat="1" applyFont="1" applyFill="1" applyBorder="1" applyAlignment="1" applyProtection="1">
      <alignment vertical="center"/>
    </xf>
    <xf numFmtId="10" fontId="25" fillId="3" borderId="1" xfId="0" applyNumberFormat="1" applyFont="1" applyFill="1" applyBorder="1" applyAlignment="1" applyProtection="1">
      <alignment vertical="center"/>
    </xf>
    <xf numFmtId="0" fontId="21" fillId="3" borderId="0" xfId="0" applyFont="1" applyFill="1" applyAlignment="1" applyProtection="1">
      <alignment horizontal="center" vertical="center"/>
    </xf>
    <xf numFmtId="168" fontId="0" fillId="3" borderId="0" xfId="0" applyNumberFormat="1" applyFont="1" applyFill="1" applyAlignment="1" applyProtection="1">
      <alignment horizontal="center" vertical="center"/>
    </xf>
    <xf numFmtId="0" fontId="0" fillId="3" borderId="0" xfId="0" applyFill="1" applyAlignment="1" applyProtection="1">
      <alignment horizontal="center" vertical="center"/>
    </xf>
    <xf numFmtId="2" fontId="0" fillId="3" borderId="0" xfId="0" applyNumberFormat="1" applyFill="1" applyAlignment="1" applyProtection="1">
      <alignment horizontal="center" vertical="center"/>
    </xf>
    <xf numFmtId="0" fontId="25" fillId="3" borderId="67" xfId="0" applyFont="1" applyFill="1" applyBorder="1" applyAlignment="1" applyProtection="1">
      <alignment horizontal="center" vertical="center"/>
    </xf>
    <xf numFmtId="168" fontId="25" fillId="3" borderId="68" xfId="0" applyNumberFormat="1" applyFont="1" applyFill="1" applyBorder="1" applyAlignment="1" applyProtection="1">
      <alignment horizontal="center" vertical="center"/>
    </xf>
    <xf numFmtId="0" fontId="25" fillId="3" borderId="68" xfId="0" applyFont="1" applyFill="1" applyBorder="1" applyAlignment="1" applyProtection="1">
      <alignment horizontal="center" vertical="center"/>
    </xf>
    <xf numFmtId="2" fontId="25" fillId="3" borderId="68" xfId="0" applyNumberFormat="1" applyFont="1" applyFill="1" applyBorder="1" applyAlignment="1" applyProtection="1">
      <alignment horizontal="center" vertical="center"/>
    </xf>
    <xf numFmtId="2" fontId="25" fillId="3" borderId="69" xfId="0" applyNumberFormat="1" applyFont="1" applyFill="1" applyBorder="1" applyAlignment="1" applyProtection="1">
      <alignment horizontal="center" vertical="center"/>
    </xf>
    <xf numFmtId="0" fontId="25" fillId="3" borderId="70" xfId="0" applyFont="1" applyFill="1" applyBorder="1" applyAlignment="1" applyProtection="1">
      <alignment horizontal="center" vertical="center"/>
    </xf>
    <xf numFmtId="168" fontId="25" fillId="3" borderId="71" xfId="0" applyNumberFormat="1" applyFont="1" applyFill="1" applyBorder="1" applyAlignment="1" applyProtection="1">
      <alignment horizontal="center" vertical="center"/>
    </xf>
    <xf numFmtId="0" fontId="25" fillId="3" borderId="71" xfId="0" applyFont="1" applyFill="1" applyBorder="1" applyAlignment="1" applyProtection="1">
      <alignment horizontal="center" vertical="center"/>
    </xf>
    <xf numFmtId="2" fontId="25" fillId="3" borderId="71" xfId="0" applyNumberFormat="1" applyFont="1" applyFill="1" applyBorder="1" applyAlignment="1" applyProtection="1">
      <alignment horizontal="center" vertical="center"/>
    </xf>
    <xf numFmtId="2" fontId="25" fillId="3" borderId="72" xfId="0" applyNumberFormat="1" applyFont="1" applyFill="1" applyBorder="1" applyAlignment="1" applyProtection="1">
      <alignment horizontal="center" vertical="center"/>
    </xf>
    <xf numFmtId="0" fontId="25" fillId="3" borderId="66" xfId="0" applyFont="1" applyFill="1" applyBorder="1" applyAlignment="1" applyProtection="1">
      <alignment horizontal="center" vertical="center"/>
    </xf>
    <xf numFmtId="0" fontId="25" fillId="3" borderId="66" xfId="0" applyFont="1" applyFill="1" applyBorder="1" applyAlignment="1" applyProtection="1">
      <alignment vertical="center"/>
    </xf>
    <xf numFmtId="2" fontId="25" fillId="3" borderId="66" xfId="0" applyNumberFormat="1" applyFont="1" applyFill="1" applyBorder="1" applyAlignment="1" applyProtection="1">
      <alignment vertical="center"/>
    </xf>
    <xf numFmtId="3" fontId="25" fillId="3" borderId="66" xfId="0" applyNumberFormat="1" applyFont="1" applyFill="1" applyBorder="1" applyAlignment="1" applyProtection="1">
      <alignment vertical="center"/>
    </xf>
    <xf numFmtId="3" fontId="25" fillId="3" borderId="66" xfId="0" applyNumberFormat="1" applyFont="1" applyFill="1" applyBorder="1" applyAlignment="1" applyProtection="1">
      <alignment horizontal="right" vertical="center"/>
    </xf>
    <xf numFmtId="4" fontId="25" fillId="3" borderId="66" xfId="0" applyNumberFormat="1" applyFont="1" applyFill="1" applyBorder="1" applyAlignment="1" applyProtection="1">
      <alignment vertical="center"/>
    </xf>
    <xf numFmtId="164" fontId="25" fillId="3" borderId="73" xfId="0" applyNumberFormat="1" applyFont="1" applyFill="1" applyBorder="1" applyAlignment="1" applyProtection="1">
      <alignment vertical="center"/>
    </xf>
    <xf numFmtId="3" fontId="25" fillId="3" borderId="73" xfId="0" applyNumberFormat="1" applyFont="1" applyFill="1" applyBorder="1" applyAlignment="1" applyProtection="1">
      <alignment vertical="center"/>
    </xf>
    <xf numFmtId="3" fontId="25" fillId="15" borderId="73" xfId="0" applyNumberFormat="1" applyFont="1" applyFill="1" applyBorder="1" applyAlignment="1" applyProtection="1">
      <alignment vertical="center"/>
    </xf>
    <xf numFmtId="0" fontId="0" fillId="0" borderId="86" xfId="0" applyBorder="1" applyAlignment="1">
      <alignment vertical="center"/>
    </xf>
    <xf numFmtId="0" fontId="38" fillId="3" borderId="85" xfId="0" applyFont="1" applyFill="1" applyBorder="1" applyAlignment="1">
      <alignment vertical="center"/>
    </xf>
    <xf numFmtId="169" fontId="25" fillId="4" borderId="1" xfId="0" applyNumberFormat="1" applyFont="1" applyFill="1" applyBorder="1" applyAlignment="1" applyProtection="1">
      <alignment horizontal="center" vertical="center"/>
      <protection locked="0"/>
    </xf>
    <xf numFmtId="0" fontId="20" fillId="3" borderId="0" xfId="0" applyFont="1" applyFill="1" applyAlignment="1" applyProtection="1">
      <alignment vertical="center"/>
    </xf>
    <xf numFmtId="0" fontId="7" fillId="4" borderId="73" xfId="0" applyFont="1" applyFill="1" applyBorder="1" applyAlignment="1" applyProtection="1">
      <alignment horizontal="center" vertical="center"/>
      <protection locked="0"/>
    </xf>
    <xf numFmtId="14" fontId="7" fillId="4" borderId="1" xfId="0" applyNumberFormat="1" applyFont="1" applyFill="1" applyBorder="1" applyAlignment="1" applyProtection="1">
      <alignment horizontal="center" vertical="center"/>
      <protection locked="0"/>
    </xf>
    <xf numFmtId="0" fontId="43" fillId="3" borderId="0" xfId="0" applyFont="1" applyFill="1" applyAlignment="1" applyProtection="1">
      <alignment horizontal="center" vertical="center" wrapText="1"/>
    </xf>
    <xf numFmtId="0" fontId="38" fillId="0" borderId="1" xfId="0" applyFont="1" applyBorder="1" applyAlignment="1" applyProtection="1">
      <alignment vertical="center"/>
    </xf>
    <xf numFmtId="10" fontId="38" fillId="3" borderId="73" xfId="1" applyNumberFormat="1" applyFont="1" applyFill="1" applyBorder="1" applyAlignment="1" applyProtection="1">
      <alignment horizontal="center" vertical="center"/>
      <protection locked="0"/>
    </xf>
    <xf numFmtId="0" fontId="38" fillId="3" borderId="73" xfId="0" applyFont="1" applyFill="1" applyBorder="1" applyAlignment="1">
      <alignment vertical="center"/>
    </xf>
    <xf numFmtId="0" fontId="38" fillId="3" borderId="1" xfId="0" applyFont="1" applyFill="1" applyBorder="1" applyAlignment="1" applyProtection="1">
      <alignment vertical="center"/>
      <protection locked="0"/>
    </xf>
    <xf numFmtId="0" fontId="38" fillId="0" borderId="73" xfId="0" applyFont="1" applyBorder="1"/>
    <xf numFmtId="0" fontId="38" fillId="0" borderId="73" xfId="0" applyFont="1" applyBorder="1" applyAlignment="1">
      <alignment horizontal="center" vertical="center"/>
    </xf>
    <xf numFmtId="9" fontId="38" fillId="0" borderId="73" xfId="0" applyNumberFormat="1" applyFont="1" applyBorder="1" applyAlignment="1">
      <alignment horizontal="center" vertical="center"/>
    </xf>
    <xf numFmtId="0" fontId="37" fillId="0" borderId="0" xfId="0" applyFont="1" applyAlignment="1">
      <alignment vertical="center"/>
    </xf>
    <xf numFmtId="0" fontId="44" fillId="0" borderId="73" xfId="0" applyFont="1" applyBorder="1" applyAlignment="1">
      <alignment horizontal="center" vertical="center"/>
    </xf>
    <xf numFmtId="0" fontId="44" fillId="0" borderId="73" xfId="0" applyFont="1" applyBorder="1" applyAlignment="1">
      <alignment vertical="center"/>
    </xf>
    <xf numFmtId="0" fontId="45" fillId="0" borderId="0" xfId="0" applyFont="1" applyAlignment="1">
      <alignment vertical="center"/>
    </xf>
    <xf numFmtId="0" fontId="44" fillId="3" borderId="73" xfId="0" applyFont="1" applyFill="1" applyBorder="1" applyAlignment="1" applyProtection="1">
      <alignment horizontal="center" vertical="center" wrapText="1"/>
    </xf>
    <xf numFmtId="0" fontId="4" fillId="0" borderId="0" xfId="0" applyFont="1"/>
    <xf numFmtId="0" fontId="44" fillId="0" borderId="73" xfId="0" applyFont="1" applyFill="1" applyBorder="1" applyAlignment="1" applyProtection="1">
      <alignment vertical="center"/>
    </xf>
    <xf numFmtId="10" fontId="44" fillId="3" borderId="73" xfId="1" applyNumberFormat="1" applyFont="1" applyFill="1" applyBorder="1" applyAlignment="1" applyProtection="1">
      <alignment horizontal="center" vertical="center"/>
      <protection locked="0"/>
    </xf>
    <xf numFmtId="0" fontId="44" fillId="0" borderId="0" xfId="0" applyFont="1" applyAlignment="1">
      <alignment vertical="center"/>
    </xf>
    <xf numFmtId="0" fontId="45" fillId="0" borderId="0" xfId="0" applyFont="1" applyAlignment="1" applyProtection="1">
      <alignment horizontal="left" vertical="top" wrapText="1"/>
    </xf>
    <xf numFmtId="0" fontId="44" fillId="3" borderId="0" xfId="0" applyFont="1" applyFill="1" applyBorder="1" applyAlignment="1" applyProtection="1">
      <alignment horizontal="right" vertical="center"/>
    </xf>
    <xf numFmtId="0" fontId="64" fillId="0" borderId="0" xfId="0" applyFont="1" applyBorder="1" applyAlignment="1">
      <alignment vertical="center" wrapText="1"/>
    </xf>
    <xf numFmtId="164" fontId="0" fillId="4" borderId="119" xfId="0" applyNumberFormat="1" applyFont="1" applyFill="1" applyBorder="1" applyAlignment="1" applyProtection="1">
      <alignment horizontal="center" vertical="center"/>
      <protection locked="0"/>
    </xf>
    <xf numFmtId="164" fontId="0" fillId="4" borderId="120" xfId="0" applyNumberFormat="1" applyFont="1" applyFill="1" applyBorder="1" applyAlignment="1" applyProtection="1">
      <alignment horizontal="center" vertical="center"/>
      <protection locked="0"/>
    </xf>
    <xf numFmtId="164" fontId="0" fillId="4" borderId="31" xfId="0" applyNumberFormat="1" applyFont="1" applyFill="1" applyBorder="1" applyAlignment="1" applyProtection="1">
      <alignment horizontal="center" vertical="center"/>
      <protection locked="0"/>
    </xf>
    <xf numFmtId="0" fontId="37" fillId="0" borderId="0" xfId="0" applyFont="1" applyAlignment="1">
      <alignment horizontal="center" vertical="center"/>
    </xf>
    <xf numFmtId="44" fontId="4" fillId="2" borderId="73" xfId="0" applyNumberFormat="1" applyFont="1" applyFill="1" applyBorder="1" applyAlignment="1" applyProtection="1">
      <alignment vertical="center"/>
      <protection locked="0"/>
    </xf>
    <xf numFmtId="0" fontId="41" fillId="0" borderId="0" xfId="0" applyFont="1" applyAlignment="1" applyProtection="1"/>
    <xf numFmtId="0" fontId="11" fillId="3" borderId="0" xfId="0" applyFont="1" applyFill="1" applyBorder="1" applyAlignment="1" applyProtection="1">
      <alignment horizontal="center" vertical="center"/>
    </xf>
    <xf numFmtId="0" fontId="11"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6" fillId="3" borderId="0" xfId="0" applyFont="1" applyFill="1" applyBorder="1" applyAlignment="1" applyProtection="1"/>
    <xf numFmtId="0" fontId="13" fillId="3" borderId="73" xfId="0" applyFont="1" applyFill="1" applyBorder="1" applyAlignment="1" applyProtection="1">
      <alignment horizontal="center" vertical="center"/>
    </xf>
    <xf numFmtId="0" fontId="1" fillId="0" borderId="65" xfId="0" applyFont="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44" fontId="6" fillId="0" borderId="73" xfId="0" applyNumberFormat="1" applyFont="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11" fillId="2" borderId="73" xfId="0" applyFont="1" applyFill="1" applyBorder="1" applyAlignment="1" applyProtection="1">
      <alignment horizontal="center" vertical="center" wrapText="1"/>
    </xf>
    <xf numFmtId="10" fontId="6" fillId="0" borderId="73" xfId="0" applyNumberFormat="1" applyFont="1" applyBorder="1" applyAlignment="1" applyProtection="1">
      <alignment horizontal="right" vertical="center" wrapText="1"/>
    </xf>
    <xf numFmtId="0" fontId="6" fillId="3" borderId="0" xfId="0" applyFont="1" applyFill="1" applyBorder="1" applyAlignment="1" applyProtection="1">
      <alignment horizontal="right" vertical="center" wrapText="1"/>
    </xf>
    <xf numFmtId="0" fontId="7" fillId="3" borderId="73" xfId="0" applyFont="1" applyFill="1" applyBorder="1" applyAlignment="1" applyProtection="1">
      <alignment horizontal="left" vertical="center"/>
    </xf>
    <xf numFmtId="0" fontId="6" fillId="0" borderId="65" xfId="0" applyFont="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166" fontId="6" fillId="0" borderId="73" xfId="0" applyNumberFormat="1" applyFont="1" applyBorder="1" applyAlignment="1" applyProtection="1">
      <alignment horizontal="right" vertical="center" wrapText="1"/>
    </xf>
    <xf numFmtId="44" fontId="6" fillId="2" borderId="73" xfId="0" applyNumberFormat="1" applyFont="1" applyFill="1" applyBorder="1" applyAlignment="1" applyProtection="1">
      <alignment horizontal="center" vertical="center" wrapText="1"/>
      <protection locked="0"/>
    </xf>
    <xf numFmtId="164" fontId="11" fillId="3" borderId="1" xfId="0" applyNumberFormat="1" applyFont="1" applyFill="1" applyBorder="1" applyAlignment="1">
      <alignment horizontal="right" vertical="center"/>
    </xf>
    <xf numFmtId="164" fontId="11" fillId="3" borderId="1" xfId="0" applyNumberFormat="1" applyFont="1" applyFill="1" applyBorder="1" applyAlignment="1">
      <alignment vertical="center"/>
    </xf>
    <xf numFmtId="10" fontId="11" fillId="4" borderId="1" xfId="0" applyNumberFormat="1" applyFont="1" applyFill="1" applyBorder="1" applyAlignment="1" applyProtection="1">
      <alignment horizontal="right" vertical="center"/>
      <protection locked="0"/>
    </xf>
    <xf numFmtId="10" fontId="11" fillId="3" borderId="1" xfId="0" applyNumberFormat="1" applyFont="1" applyFill="1" applyBorder="1" applyAlignment="1">
      <alignment vertical="center"/>
    </xf>
    <xf numFmtId="0" fontId="11" fillId="3" borderId="1" xfId="0" applyFont="1" applyFill="1" applyBorder="1" applyAlignment="1" applyProtection="1">
      <alignment horizontal="right" vertical="center"/>
      <protection locked="0"/>
    </xf>
    <xf numFmtId="1" fontId="11" fillId="3" borderId="1" xfId="0" applyNumberFormat="1" applyFont="1" applyFill="1" applyBorder="1" applyAlignment="1">
      <alignment vertical="center"/>
    </xf>
    <xf numFmtId="3" fontId="11" fillId="3" borderId="1" xfId="0" applyNumberFormat="1" applyFont="1" applyFill="1" applyBorder="1" applyAlignment="1">
      <alignment horizontal="right" vertical="center"/>
    </xf>
    <xf numFmtId="3" fontId="11" fillId="3" borderId="1" xfId="0" applyNumberFormat="1" applyFont="1" applyFill="1" applyBorder="1" applyAlignment="1">
      <alignment vertical="center"/>
    </xf>
    <xf numFmtId="2" fontId="11" fillId="3" borderId="1" xfId="0" applyNumberFormat="1" applyFont="1" applyFill="1" applyBorder="1" applyAlignment="1">
      <alignment horizontal="right" vertical="center"/>
    </xf>
    <xf numFmtId="0" fontId="40" fillId="0" borderId="0" xfId="0" applyFont="1" applyBorder="1" applyAlignment="1">
      <alignment vertical="center"/>
    </xf>
    <xf numFmtId="0" fontId="69" fillId="0" borderId="0" xfId="0" applyFont="1" applyAlignment="1">
      <alignment horizontal="left" vertical="center" readingOrder="1"/>
    </xf>
    <xf numFmtId="0" fontId="69" fillId="0" borderId="0" xfId="0" applyFont="1" applyAlignment="1">
      <alignment horizontal="left" vertical="center" indent="3" readingOrder="1"/>
    </xf>
    <xf numFmtId="0" fontId="7" fillId="3" borderId="0" xfId="0" applyFont="1" applyFill="1" applyBorder="1" applyAlignment="1" applyProtection="1">
      <alignment horizontal="left" vertical="center"/>
    </xf>
    <xf numFmtId="166" fontId="6" fillId="0" borderId="0" xfId="0" applyNumberFormat="1" applyFont="1" applyBorder="1" applyAlignment="1" applyProtection="1">
      <alignment horizontal="right" vertical="center" wrapText="1"/>
    </xf>
    <xf numFmtId="0" fontId="69" fillId="0" borderId="0" xfId="0" applyFont="1" applyAlignment="1">
      <alignment vertical="top" wrapText="1" readingOrder="1"/>
    </xf>
    <xf numFmtId="0" fontId="70" fillId="0" borderId="0" xfId="0" applyFont="1" applyAlignment="1">
      <alignment horizontal="left" vertical="center" readingOrder="1"/>
    </xf>
    <xf numFmtId="0" fontId="70" fillId="0" borderId="0" xfId="0" applyFont="1" applyAlignment="1">
      <alignment vertical="top" wrapText="1" readingOrder="1"/>
    </xf>
    <xf numFmtId="0" fontId="71" fillId="0" borderId="0" xfId="0" applyFont="1"/>
    <xf numFmtId="165" fontId="60" fillId="4" borderId="1" xfId="0" applyNumberFormat="1" applyFont="1" applyFill="1" applyBorder="1" applyAlignment="1" applyProtection="1">
      <alignment horizontal="center" vertical="center"/>
      <protection locked="0"/>
    </xf>
    <xf numFmtId="0" fontId="25" fillId="29" borderId="68" xfId="0" applyFont="1" applyFill="1" applyBorder="1" applyAlignment="1" applyProtection="1">
      <alignment horizontal="center" vertical="center"/>
    </xf>
    <xf numFmtId="0" fontId="25" fillId="29" borderId="71" xfId="0" applyFont="1" applyFill="1" applyBorder="1" applyAlignment="1" applyProtection="1">
      <alignment horizontal="center" vertical="center"/>
    </xf>
    <xf numFmtId="3" fontId="25" fillId="29" borderId="73" xfId="0" applyNumberFormat="1" applyFont="1" applyFill="1" applyBorder="1" applyAlignment="1" applyProtection="1">
      <alignment horizontal="right" vertical="center"/>
    </xf>
    <xf numFmtId="164" fontId="60" fillId="3" borderId="73" xfId="0" applyNumberFormat="1" applyFont="1" applyFill="1" applyBorder="1" applyAlignment="1" applyProtection="1">
      <alignment horizontal="center" vertical="center"/>
    </xf>
    <xf numFmtId="3" fontId="60" fillId="3" borderId="73" xfId="0" applyNumberFormat="1" applyFont="1" applyFill="1" applyBorder="1" applyAlignment="1" applyProtection="1">
      <alignment horizontal="center" vertical="center"/>
    </xf>
    <xf numFmtId="37" fontId="60" fillId="3" borderId="73" xfId="0" applyNumberFormat="1" applyFont="1" applyFill="1" applyBorder="1" applyAlignment="1" applyProtection="1">
      <alignment horizontal="center" vertical="center"/>
    </xf>
    <xf numFmtId="166" fontId="25" fillId="29" borderId="73" xfId="0" applyNumberFormat="1" applyFont="1" applyFill="1" applyBorder="1" applyAlignment="1" applyProtection="1">
      <alignment vertical="center"/>
    </xf>
    <xf numFmtId="5" fontId="60" fillId="3" borderId="73" xfId="0" applyNumberFormat="1" applyFont="1" applyFill="1" applyBorder="1" applyAlignment="1" applyProtection="1">
      <alignment horizontal="right" vertical="center"/>
    </xf>
    <xf numFmtId="10" fontId="60" fillId="3" borderId="0" xfId="0" applyNumberFormat="1" applyFont="1" applyFill="1" applyBorder="1" applyAlignment="1" applyProtection="1">
      <alignment horizontal="center" vertical="center"/>
    </xf>
    <xf numFmtId="2" fontId="63" fillId="0" borderId="0" xfId="0" applyNumberFormat="1" applyFont="1" applyBorder="1" applyAlignment="1" applyProtection="1">
      <alignment horizontal="left" vertical="center"/>
    </xf>
    <xf numFmtId="2" fontId="0" fillId="0" borderId="0" xfId="0" applyNumberFormat="1" applyBorder="1" applyAlignment="1" applyProtection="1">
      <alignment vertical="center"/>
    </xf>
    <xf numFmtId="2" fontId="25" fillId="29" borderId="68" xfId="0" applyNumberFormat="1" applyFont="1" applyFill="1" applyBorder="1" applyAlignment="1" applyProtection="1">
      <alignment horizontal="center" vertical="center"/>
    </xf>
    <xf numFmtId="2" fontId="25" fillId="29" borderId="71" xfId="0" applyNumberFormat="1" applyFont="1" applyFill="1" applyBorder="1" applyAlignment="1" applyProtection="1">
      <alignment horizontal="center" vertical="center"/>
    </xf>
    <xf numFmtId="10" fontId="25" fillId="29" borderId="73" xfId="0" applyNumberFormat="1" applyFont="1" applyFill="1" applyBorder="1" applyAlignment="1" applyProtection="1">
      <alignment vertical="center"/>
    </xf>
    <xf numFmtId="0" fontId="44" fillId="0" borderId="57" xfId="0" applyFont="1" applyBorder="1" applyAlignment="1">
      <alignment vertical="center"/>
    </xf>
    <xf numFmtId="0" fontId="44" fillId="0" borderId="0" xfId="0" applyFont="1" applyBorder="1" applyAlignment="1">
      <alignment vertical="center"/>
    </xf>
    <xf numFmtId="165" fontId="6" fillId="3" borderId="1" xfId="0" applyNumberFormat="1" applyFont="1" applyFill="1" applyBorder="1" applyAlignment="1" applyProtection="1">
      <alignment horizontal="center" vertical="center"/>
    </xf>
    <xf numFmtId="0" fontId="0" fillId="3" borderId="0" xfId="0" applyFill="1" applyProtection="1"/>
    <xf numFmtId="10" fontId="6" fillId="3" borderId="1" xfId="0" applyNumberFormat="1" applyFont="1" applyFill="1" applyBorder="1" applyAlignment="1" applyProtection="1">
      <alignment horizontal="center" vertical="center"/>
    </xf>
    <xf numFmtId="0" fontId="44" fillId="3" borderId="0" xfId="0" applyFont="1" applyFill="1" applyBorder="1" applyAlignment="1" applyProtection="1">
      <alignment horizontal="center"/>
    </xf>
    <xf numFmtId="0" fontId="7" fillId="4" borderId="76" xfId="0" applyFont="1" applyFill="1" applyBorder="1" applyAlignment="1" applyProtection="1">
      <alignment horizontal="center" vertical="center"/>
      <protection locked="0"/>
    </xf>
    <xf numFmtId="0" fontId="7" fillId="4" borderId="80" xfId="0" applyFont="1" applyFill="1" applyBorder="1" applyAlignment="1" applyProtection="1">
      <alignment horizontal="center" vertical="center"/>
      <protection locked="0"/>
    </xf>
    <xf numFmtId="0" fontId="7" fillId="4" borderId="77" xfId="0" applyFont="1" applyFill="1" applyBorder="1" applyAlignment="1" applyProtection="1">
      <alignment horizontal="center" vertical="center"/>
      <protection locked="0"/>
    </xf>
    <xf numFmtId="0" fontId="45" fillId="0" borderId="0" xfId="0" applyFont="1" applyAlignment="1" applyProtection="1">
      <alignment horizontal="left" vertical="top" wrapText="1"/>
    </xf>
    <xf numFmtId="0" fontId="45" fillId="3" borderId="0" xfId="0" applyFont="1" applyFill="1" applyAlignment="1" applyProtection="1">
      <alignment horizontal="left" vertical="top" wrapText="1"/>
    </xf>
    <xf numFmtId="0" fontId="48" fillId="0" borderId="6" xfId="0" applyFont="1" applyBorder="1" applyAlignment="1">
      <alignment horizontal="left" vertical="top" wrapText="1"/>
    </xf>
    <xf numFmtId="0" fontId="48" fillId="0" borderId="133" xfId="0" applyFont="1" applyBorder="1" applyAlignment="1">
      <alignment horizontal="left" vertical="top" wrapText="1"/>
    </xf>
    <xf numFmtId="0" fontId="48" fillId="0" borderId="134" xfId="0" applyFont="1" applyBorder="1" applyAlignment="1">
      <alignment horizontal="left" vertical="top" wrapText="1"/>
    </xf>
    <xf numFmtId="0" fontId="48" fillId="0" borderId="57" xfId="0" applyFont="1" applyBorder="1" applyAlignment="1">
      <alignment horizontal="left" vertical="top" wrapText="1"/>
    </xf>
    <xf numFmtId="0" fontId="48" fillId="0" borderId="0" xfId="0" applyFont="1" applyBorder="1" applyAlignment="1">
      <alignment horizontal="left" vertical="top" wrapText="1"/>
    </xf>
    <xf numFmtId="0" fontId="48" fillId="0" borderId="94" xfId="0" applyFont="1" applyBorder="1" applyAlignment="1">
      <alignment horizontal="left" vertical="top" wrapText="1"/>
    </xf>
    <xf numFmtId="0" fontId="48" fillId="0" borderId="126" xfId="0" applyFont="1" applyBorder="1" applyAlignment="1">
      <alignment horizontal="left" vertical="top" wrapText="1"/>
    </xf>
    <xf numFmtId="0" fontId="48" fillId="0" borderId="79" xfId="0" applyFont="1" applyBorder="1" applyAlignment="1">
      <alignment horizontal="left" vertical="top" wrapText="1"/>
    </xf>
    <xf numFmtId="0" fontId="48" fillId="0" borderId="125" xfId="0" applyFont="1" applyBorder="1" applyAlignment="1">
      <alignment horizontal="left" vertical="top" wrapText="1"/>
    </xf>
    <xf numFmtId="0" fontId="8" fillId="2" borderId="6" xfId="0" applyFont="1" applyFill="1" applyBorder="1" applyAlignment="1" applyProtection="1">
      <alignment horizontal="left" vertical="top"/>
      <protection locked="0"/>
    </xf>
    <xf numFmtId="0" fontId="8" fillId="2" borderId="133" xfId="0" applyFont="1" applyFill="1" applyBorder="1" applyAlignment="1" applyProtection="1">
      <alignment horizontal="left" vertical="top"/>
      <protection locked="0"/>
    </xf>
    <xf numFmtId="0" fontId="8" fillId="2" borderId="134" xfId="0" applyFont="1" applyFill="1" applyBorder="1" applyAlignment="1" applyProtection="1">
      <alignment horizontal="left" vertical="top"/>
      <protection locked="0"/>
    </xf>
    <xf numFmtId="0" fontId="8" fillId="2" borderId="57" xfId="0" applyFont="1" applyFill="1" applyBorder="1" applyAlignment="1" applyProtection="1">
      <alignment horizontal="left" vertical="top"/>
      <protection locked="0"/>
    </xf>
    <xf numFmtId="0" fontId="8" fillId="2" borderId="0" xfId="0" applyFont="1" applyFill="1" applyBorder="1" applyAlignment="1" applyProtection="1">
      <alignment horizontal="left" vertical="top"/>
      <protection locked="0"/>
    </xf>
    <xf numFmtId="0" fontId="8" fillId="2" borderId="94" xfId="0" applyFont="1" applyFill="1" applyBorder="1" applyAlignment="1" applyProtection="1">
      <alignment horizontal="left" vertical="top"/>
      <protection locked="0"/>
    </xf>
    <xf numFmtId="0" fontId="8" fillId="2" borderId="126" xfId="0" applyFont="1" applyFill="1" applyBorder="1" applyAlignment="1" applyProtection="1">
      <alignment horizontal="left" vertical="top"/>
      <protection locked="0"/>
    </xf>
    <xf numFmtId="0" fontId="8" fillId="2" borderId="79" xfId="0" applyFont="1" applyFill="1" applyBorder="1" applyAlignment="1" applyProtection="1">
      <alignment horizontal="left" vertical="top"/>
      <protection locked="0"/>
    </xf>
    <xf numFmtId="0" fontId="8" fillId="2" borderId="125" xfId="0" applyFont="1" applyFill="1" applyBorder="1" applyAlignment="1" applyProtection="1">
      <alignment horizontal="left" vertical="top"/>
      <protection locked="0"/>
    </xf>
    <xf numFmtId="0" fontId="6" fillId="3" borderId="0" xfId="0" applyFont="1" applyFill="1" applyBorder="1" applyAlignment="1" applyProtection="1">
      <alignment horizontal="center"/>
    </xf>
    <xf numFmtId="0" fontId="8" fillId="3" borderId="1" xfId="0" applyFont="1" applyFill="1" applyBorder="1" applyAlignment="1" applyProtection="1">
      <alignment horizontal="center" vertical="center"/>
    </xf>
    <xf numFmtId="0" fontId="8" fillId="3" borderId="73" xfId="0" applyFont="1" applyFill="1" applyBorder="1" applyAlignment="1" applyProtection="1">
      <alignment horizontal="center" vertical="center"/>
    </xf>
    <xf numFmtId="0" fontId="42" fillId="3" borderId="76" xfId="0" applyFont="1" applyFill="1" applyBorder="1" applyAlignment="1" applyProtection="1">
      <alignment horizontal="center" vertical="center"/>
    </xf>
    <xf numFmtId="0" fontId="42" fillId="3" borderId="77" xfId="0" applyFont="1" applyFill="1" applyBorder="1" applyAlignment="1" applyProtection="1">
      <alignment horizontal="center" vertical="center"/>
    </xf>
    <xf numFmtId="0" fontId="42" fillId="3" borderId="80" xfId="0" applyFont="1" applyFill="1" applyBorder="1" applyAlignment="1" applyProtection="1">
      <alignment horizontal="center" vertical="center"/>
    </xf>
    <xf numFmtId="0" fontId="42" fillId="3" borderId="73"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8" fillId="3" borderId="2" xfId="0" applyFont="1" applyFill="1" applyBorder="1" applyAlignment="1" applyProtection="1">
      <alignment horizontal="center" vertical="center"/>
    </xf>
    <xf numFmtId="0" fontId="42" fillId="0" borderId="76" xfId="0" applyFont="1" applyBorder="1" applyAlignment="1" applyProtection="1">
      <alignment horizontal="center" vertical="center"/>
    </xf>
    <xf numFmtId="0" fontId="42" fillId="0" borderId="77" xfId="0" applyFont="1" applyBorder="1" applyAlignment="1" applyProtection="1">
      <alignment horizontal="center" vertical="center"/>
    </xf>
    <xf numFmtId="0" fontId="7" fillId="3" borderId="76" xfId="0" applyFont="1" applyFill="1" applyBorder="1" applyAlignment="1" applyProtection="1">
      <alignment horizontal="center" vertical="center"/>
    </xf>
    <xf numFmtId="0" fontId="7" fillId="3" borderId="77" xfId="0" applyFont="1" applyFill="1" applyBorder="1" applyAlignment="1" applyProtection="1">
      <alignment horizontal="center" vertical="center"/>
    </xf>
    <xf numFmtId="0" fontId="7" fillId="0" borderId="76" xfId="0" applyFont="1" applyBorder="1" applyAlignment="1" applyProtection="1">
      <alignment horizontal="center" vertical="center"/>
    </xf>
    <xf numFmtId="0" fontId="7" fillId="0" borderId="77" xfId="0" applyFont="1" applyBorder="1" applyAlignment="1" applyProtection="1">
      <alignment horizontal="center" vertical="center"/>
    </xf>
    <xf numFmtId="0" fontId="7" fillId="0" borderId="76" xfId="0" applyFont="1" applyBorder="1" applyAlignment="1" applyProtection="1">
      <alignment horizontal="center" vertical="center" wrapText="1"/>
    </xf>
    <xf numFmtId="0" fontId="7" fillId="0" borderId="77" xfId="0" applyFont="1" applyBorder="1" applyAlignment="1" applyProtection="1">
      <alignment horizontal="center" vertical="center" wrapText="1"/>
    </xf>
    <xf numFmtId="0" fontId="45" fillId="0" borderId="0" xfId="0" applyFont="1" applyFill="1" applyBorder="1" applyAlignment="1" applyProtection="1">
      <alignment horizontal="left" vertical="top" wrapText="1"/>
    </xf>
    <xf numFmtId="0" fontId="43" fillId="0" borderId="0" xfId="0" applyFont="1" applyAlignment="1">
      <alignment horizontal="center" vertical="center"/>
    </xf>
    <xf numFmtId="0" fontId="8" fillId="2" borderId="6" xfId="0" applyFont="1" applyFill="1" applyBorder="1" applyAlignment="1" applyProtection="1">
      <alignment horizontal="left" vertical="top" wrapText="1"/>
      <protection locked="0"/>
    </xf>
    <xf numFmtId="0" fontId="8" fillId="2" borderId="133" xfId="0" applyFont="1" applyFill="1" applyBorder="1" applyAlignment="1" applyProtection="1">
      <alignment horizontal="left" vertical="top" wrapText="1"/>
      <protection locked="0"/>
    </xf>
    <xf numFmtId="0" fontId="8" fillId="2" borderId="134" xfId="0" applyFont="1" applyFill="1" applyBorder="1" applyAlignment="1" applyProtection="1">
      <alignment horizontal="left" vertical="top" wrapText="1"/>
      <protection locked="0"/>
    </xf>
    <xf numFmtId="0" fontId="8" fillId="2" borderId="57"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94" xfId="0" applyFont="1" applyFill="1" applyBorder="1" applyAlignment="1" applyProtection="1">
      <alignment horizontal="left" vertical="top" wrapText="1"/>
      <protection locked="0"/>
    </xf>
    <xf numFmtId="0" fontId="8" fillId="2" borderId="126" xfId="0" applyFont="1" applyFill="1" applyBorder="1" applyAlignment="1" applyProtection="1">
      <alignment horizontal="left" vertical="top" wrapText="1"/>
      <protection locked="0"/>
    </xf>
    <xf numFmtId="0" fontId="8" fillId="2" borderId="79" xfId="0" applyFont="1" applyFill="1" applyBorder="1" applyAlignment="1" applyProtection="1">
      <alignment horizontal="left" vertical="top" wrapText="1"/>
      <protection locked="0"/>
    </xf>
    <xf numFmtId="0" fontId="8" fillId="2" borderId="125" xfId="0" applyFont="1" applyFill="1" applyBorder="1" applyAlignment="1" applyProtection="1">
      <alignment horizontal="left" vertical="top" wrapText="1"/>
      <protection locked="0"/>
    </xf>
    <xf numFmtId="0" fontId="8" fillId="3" borderId="76" xfId="0" applyFont="1" applyFill="1" applyBorder="1" applyAlignment="1" applyProtection="1">
      <alignment horizontal="center" vertical="center"/>
    </xf>
    <xf numFmtId="0" fontId="8" fillId="3" borderId="80" xfId="0" applyFont="1" applyFill="1" applyBorder="1" applyAlignment="1" applyProtection="1">
      <alignment horizontal="center" vertical="center"/>
    </xf>
    <xf numFmtId="0" fontId="8" fillId="3" borderId="77" xfId="0" applyFont="1" applyFill="1" applyBorder="1" applyAlignment="1" applyProtection="1">
      <alignment horizontal="center" vertical="center"/>
    </xf>
    <xf numFmtId="0" fontId="7" fillId="0" borderId="80" xfId="0" applyFont="1" applyBorder="1" applyAlignment="1" applyProtection="1">
      <alignment horizontal="center" vertical="center" wrapText="1"/>
    </xf>
    <xf numFmtId="0" fontId="65" fillId="0" borderId="61" xfId="0" applyFont="1" applyBorder="1" applyAlignment="1" applyProtection="1">
      <alignment horizontal="center" vertical="center" wrapText="1"/>
    </xf>
    <xf numFmtId="0" fontId="65" fillId="0" borderId="65" xfId="0" applyFont="1" applyBorder="1" applyAlignment="1" applyProtection="1">
      <alignment horizontal="center" vertical="center" wrapText="1"/>
    </xf>
    <xf numFmtId="0" fontId="6" fillId="3" borderId="79" xfId="0" applyFont="1" applyFill="1" applyBorder="1" applyAlignment="1" applyProtection="1">
      <alignment horizontal="center"/>
    </xf>
    <xf numFmtId="0" fontId="66" fillId="3" borderId="0" xfId="0" applyFont="1" applyFill="1" applyBorder="1" applyAlignment="1" applyProtection="1">
      <alignment horizontal="left" vertical="top" wrapText="1"/>
    </xf>
    <xf numFmtId="0" fontId="67" fillId="3" borderId="0" xfId="0" applyFont="1" applyFill="1" applyBorder="1" applyAlignment="1" applyProtection="1">
      <alignment horizontal="center" vertical="center"/>
    </xf>
    <xf numFmtId="0" fontId="66" fillId="3" borderId="0" xfId="0" applyFont="1" applyFill="1" applyBorder="1" applyAlignment="1" applyProtection="1">
      <alignment horizontal="left" vertical="center" wrapText="1"/>
    </xf>
    <xf numFmtId="0" fontId="11" fillId="0" borderId="61" xfId="0" applyFont="1" applyBorder="1" applyAlignment="1" applyProtection="1">
      <alignment horizontal="center" vertical="center"/>
    </xf>
    <xf numFmtId="0" fontId="11" fillId="0" borderId="65" xfId="0" applyFont="1" applyBorder="1" applyAlignment="1" applyProtection="1">
      <alignment horizontal="center" vertical="center"/>
    </xf>
    <xf numFmtId="0" fontId="68" fillId="3" borderId="0" xfId="0" applyFont="1" applyFill="1" applyBorder="1" applyAlignment="1" applyProtection="1">
      <alignment horizontal="center" vertical="center" wrapText="1"/>
    </xf>
    <xf numFmtId="0" fontId="68" fillId="3" borderId="0" xfId="0" applyFont="1" applyFill="1" applyBorder="1" applyAlignment="1" applyProtection="1">
      <alignment horizontal="center" vertical="center"/>
    </xf>
    <xf numFmtId="0" fontId="13" fillId="3" borderId="73" xfId="0" applyFont="1" applyFill="1" applyBorder="1" applyAlignment="1" applyProtection="1">
      <alignment horizontal="center" vertical="center"/>
    </xf>
    <xf numFmtId="0" fontId="68" fillId="3" borderId="0" xfId="0" applyFont="1" applyFill="1" applyBorder="1" applyAlignment="1" applyProtection="1">
      <alignment horizontal="center" vertical="top" wrapText="1"/>
    </xf>
    <xf numFmtId="0" fontId="66" fillId="0" borderId="0" xfId="0" applyFont="1" applyAlignment="1">
      <alignment horizontal="left" vertical="top" wrapText="1" readingOrder="1"/>
    </xf>
    <xf numFmtId="0" fontId="69" fillId="0" borderId="0" xfId="0" applyFont="1" applyAlignment="1">
      <alignment horizontal="left" vertical="top" wrapText="1" readingOrder="1"/>
    </xf>
    <xf numFmtId="0" fontId="6" fillId="3" borderId="76" xfId="0" applyFont="1" applyFill="1" applyBorder="1" applyAlignment="1">
      <alignment vertical="center"/>
    </xf>
    <xf numFmtId="0" fontId="6" fillId="3" borderId="77" xfId="0" applyFont="1" applyFill="1" applyBorder="1" applyAlignment="1">
      <alignment vertical="center"/>
    </xf>
    <xf numFmtId="164" fontId="6" fillId="3" borderId="76" xfId="1" applyNumberFormat="1" applyFont="1" applyFill="1" applyBorder="1" applyAlignment="1" applyProtection="1">
      <alignment horizontal="center" vertical="center"/>
    </xf>
    <xf numFmtId="164" fontId="6" fillId="3" borderId="77" xfId="1" applyNumberFormat="1" applyFont="1" applyFill="1" applyBorder="1" applyAlignment="1" applyProtection="1">
      <alignment horizontal="center" vertical="center"/>
    </xf>
    <xf numFmtId="0" fontId="37" fillId="0" borderId="0" xfId="0" applyFont="1" applyAlignment="1">
      <alignment horizontal="center" vertical="center" wrapText="1"/>
    </xf>
    <xf numFmtId="3" fontId="6" fillId="3" borderId="76" xfId="0" applyNumberFormat="1" applyFont="1" applyFill="1" applyBorder="1" applyAlignment="1">
      <alignment vertical="center"/>
    </xf>
    <xf numFmtId="3" fontId="6" fillId="3" borderId="77" xfId="0" applyNumberFormat="1" applyFont="1" applyFill="1" applyBorder="1" applyAlignment="1">
      <alignment vertical="center"/>
    </xf>
    <xf numFmtId="0" fontId="44" fillId="0" borderId="57" xfId="0" applyFont="1" applyBorder="1" applyAlignment="1">
      <alignment horizontal="center" vertical="center"/>
    </xf>
    <xf numFmtId="0" fontId="44" fillId="0" borderId="0" xfId="0" applyFont="1" applyBorder="1" applyAlignment="1">
      <alignment horizontal="center" vertical="center"/>
    </xf>
    <xf numFmtId="0" fontId="44" fillId="0" borderId="79" xfId="0" applyFont="1" applyBorder="1" applyAlignment="1">
      <alignment horizontal="left" vertical="center" wrapText="1"/>
    </xf>
    <xf numFmtId="0" fontId="6" fillId="3" borderId="76" xfId="0" applyFont="1" applyFill="1" applyBorder="1" applyAlignment="1">
      <alignment horizontal="center" vertical="center"/>
    </xf>
    <xf numFmtId="0" fontId="6" fillId="3" borderId="77" xfId="0" applyFont="1" applyFill="1" applyBorder="1" applyAlignment="1">
      <alignment horizontal="center" vertical="center"/>
    </xf>
    <xf numFmtId="167" fontId="18" fillId="5" borderId="51" xfId="0" applyNumberFormat="1" applyFont="1" applyFill="1" applyBorder="1" applyAlignment="1" applyProtection="1">
      <alignment horizontal="center" vertical="center"/>
    </xf>
    <xf numFmtId="167" fontId="18" fillId="5" borderId="49" xfId="0" applyNumberFormat="1" applyFont="1" applyFill="1" applyBorder="1" applyAlignment="1" applyProtection="1">
      <alignment horizontal="center" vertical="center"/>
    </xf>
    <xf numFmtId="167" fontId="18" fillId="5" borderId="50" xfId="0" applyNumberFormat="1" applyFont="1" applyFill="1" applyBorder="1" applyAlignment="1" applyProtection="1">
      <alignment horizontal="center" vertical="center"/>
    </xf>
    <xf numFmtId="166" fontId="3" fillId="9" borderId="49" xfId="0" applyNumberFormat="1" applyFont="1" applyFill="1" applyBorder="1" applyAlignment="1" applyProtection="1">
      <alignment horizontal="center" vertical="center"/>
    </xf>
    <xf numFmtId="166" fontId="3" fillId="9" borderId="50" xfId="0" applyNumberFormat="1" applyFont="1" applyFill="1" applyBorder="1" applyAlignment="1" applyProtection="1">
      <alignment horizontal="center" vertical="center"/>
    </xf>
    <xf numFmtId="167" fontId="18" fillId="5" borderId="18" xfId="0" applyNumberFormat="1" applyFont="1" applyFill="1" applyBorder="1" applyAlignment="1" applyProtection="1">
      <alignment horizontal="center" vertical="center"/>
    </xf>
    <xf numFmtId="167" fontId="18" fillId="5" borderId="20" xfId="0" applyNumberFormat="1" applyFont="1" applyFill="1" applyBorder="1" applyAlignment="1" applyProtection="1">
      <alignment horizontal="center" vertical="center"/>
    </xf>
    <xf numFmtId="166" fontId="0" fillId="6" borderId="13" xfId="0" applyNumberFormat="1" applyFill="1" applyBorder="1" applyAlignment="1" applyProtection="1">
      <alignment horizontal="center" vertical="center"/>
      <protection locked="0"/>
    </xf>
    <xf numFmtId="166" fontId="0" fillId="6" borderId="15" xfId="0" applyNumberFormat="1" applyFill="1" applyBorder="1" applyAlignment="1" applyProtection="1">
      <alignment horizontal="center" vertical="center"/>
      <protection locked="0"/>
    </xf>
    <xf numFmtId="166" fontId="0" fillId="6" borderId="131" xfId="0" applyNumberFormat="1" applyFill="1" applyBorder="1" applyAlignment="1" applyProtection="1">
      <alignment horizontal="center" vertical="center"/>
      <protection locked="0"/>
    </xf>
    <xf numFmtId="166" fontId="0" fillId="6" borderId="132" xfId="0" applyNumberFormat="1" applyFill="1" applyBorder="1" applyAlignment="1" applyProtection="1">
      <alignment horizontal="center" vertical="center"/>
      <protection locked="0"/>
    </xf>
    <xf numFmtId="166" fontId="0" fillId="6" borderId="11" xfId="0" applyNumberFormat="1" applyFill="1" applyBorder="1" applyAlignment="1" applyProtection="1">
      <alignment horizontal="center" vertical="center"/>
      <protection locked="0"/>
    </xf>
    <xf numFmtId="166" fontId="0" fillId="6" borderId="12" xfId="0" applyNumberFormat="1" applyFill="1" applyBorder="1" applyAlignment="1" applyProtection="1">
      <alignment horizontal="center" vertical="center"/>
      <protection locked="0"/>
    </xf>
    <xf numFmtId="166" fontId="3" fillId="9" borderId="31" xfId="0" applyNumberFormat="1" applyFont="1" applyFill="1" applyBorder="1" applyAlignment="1" applyProtection="1">
      <alignment horizontal="center" vertical="center"/>
    </xf>
    <xf numFmtId="166" fontId="3" fillId="9" borderId="35" xfId="0" applyNumberFormat="1" applyFont="1" applyFill="1" applyBorder="1" applyAlignment="1" applyProtection="1">
      <alignment horizontal="center" vertical="center"/>
    </xf>
    <xf numFmtId="0" fontId="0" fillId="7" borderId="49" xfId="0" applyFill="1" applyBorder="1" applyAlignment="1" applyProtection="1">
      <alignment horizontal="center" vertical="center"/>
    </xf>
    <xf numFmtId="0" fontId="0" fillId="7" borderId="51" xfId="0" applyFill="1" applyBorder="1" applyAlignment="1" applyProtection="1">
      <alignment horizontal="center" vertical="center"/>
    </xf>
    <xf numFmtId="0" fontId="0" fillId="7" borderId="50" xfId="0" applyFill="1" applyBorder="1" applyAlignment="1" applyProtection="1">
      <alignment horizontal="center" vertical="center"/>
    </xf>
    <xf numFmtId="0" fontId="0" fillId="22" borderId="38" xfId="0" applyFont="1" applyFill="1" applyBorder="1" applyAlignment="1" applyProtection="1">
      <alignment horizontal="center" vertical="center" textRotation="90" wrapText="1"/>
    </xf>
    <xf numFmtId="0" fontId="0" fillId="22" borderId="40" xfId="0" applyFont="1" applyFill="1" applyBorder="1" applyAlignment="1" applyProtection="1">
      <alignment horizontal="center" vertical="center" textRotation="90" wrapText="1"/>
    </xf>
    <xf numFmtId="0" fontId="0" fillId="22" borderId="36" xfId="0" applyFont="1" applyFill="1" applyBorder="1" applyAlignment="1" applyProtection="1">
      <alignment horizontal="center" vertical="center" textRotation="90"/>
    </xf>
    <xf numFmtId="0" fontId="0" fillId="22" borderId="38" xfId="0" applyFont="1" applyFill="1" applyBorder="1" applyAlignment="1" applyProtection="1">
      <alignment horizontal="center" vertical="center" textRotation="90"/>
    </xf>
    <xf numFmtId="0" fontId="0" fillId="22" borderId="35" xfId="0" applyFont="1" applyFill="1" applyBorder="1" applyAlignment="1" applyProtection="1">
      <alignment horizontal="center" vertical="center" textRotation="90" wrapText="1"/>
    </xf>
    <xf numFmtId="0" fontId="0" fillId="22" borderId="43" xfId="0" applyFont="1" applyFill="1" applyBorder="1" applyAlignment="1" applyProtection="1">
      <alignment horizontal="center" vertical="center" textRotation="90" wrapText="1"/>
    </xf>
    <xf numFmtId="166" fontId="3" fillId="9" borderId="0" xfId="0" applyNumberFormat="1" applyFont="1" applyFill="1" applyBorder="1" applyAlignment="1" applyProtection="1">
      <alignment horizontal="center" vertical="center"/>
    </xf>
    <xf numFmtId="166" fontId="0" fillId="0" borderId="127" xfId="0" applyNumberFormat="1" applyBorder="1" applyAlignment="1" applyProtection="1">
      <alignment horizontal="center" vertical="center"/>
    </xf>
    <xf numFmtId="166" fontId="0" fillId="0" borderId="6" xfId="0" applyNumberFormat="1" applyBorder="1" applyAlignment="1" applyProtection="1">
      <alignment horizontal="center" vertical="center"/>
    </xf>
    <xf numFmtId="166" fontId="0" fillId="0" borderId="129" xfId="0" applyNumberFormat="1" applyBorder="1" applyAlignment="1" applyProtection="1">
      <alignment horizontal="center" vertical="center"/>
    </xf>
    <xf numFmtId="166" fontId="0" fillId="0" borderId="128" xfId="0" applyNumberFormat="1" applyBorder="1" applyAlignment="1" applyProtection="1">
      <alignment horizontal="center" vertical="center"/>
    </xf>
    <xf numFmtId="0" fontId="3" fillId="7" borderId="49" xfId="0" applyFont="1" applyFill="1" applyBorder="1" applyAlignment="1" applyProtection="1">
      <alignment horizontal="center" vertical="center"/>
    </xf>
    <xf numFmtId="0" fontId="3" fillId="7" borderId="50" xfId="0" applyFont="1" applyFill="1" applyBorder="1" applyAlignment="1" applyProtection="1">
      <alignment horizontal="center" vertical="center"/>
    </xf>
    <xf numFmtId="166" fontId="3" fillId="7" borderId="49" xfId="0" applyNumberFormat="1" applyFont="1" applyFill="1" applyBorder="1" applyAlignment="1" applyProtection="1">
      <alignment horizontal="center" vertical="center"/>
    </xf>
    <xf numFmtId="166" fontId="3" fillId="7" borderId="51" xfId="0" applyNumberFormat="1" applyFont="1" applyFill="1" applyBorder="1" applyAlignment="1" applyProtection="1">
      <alignment horizontal="center" vertical="center"/>
    </xf>
    <xf numFmtId="166" fontId="3" fillId="7" borderId="50" xfId="0" applyNumberFormat="1" applyFont="1" applyFill="1" applyBorder="1" applyAlignment="1" applyProtection="1">
      <alignment horizontal="center" vertical="center"/>
    </xf>
    <xf numFmtId="166" fontId="0" fillId="0" borderId="2" xfId="0" applyNumberFormat="1" applyBorder="1" applyAlignment="1" applyProtection="1">
      <alignment horizontal="center" vertical="center"/>
    </xf>
    <xf numFmtId="166" fontId="0" fillId="0" borderId="3" xfId="0" applyNumberFormat="1" applyBorder="1" applyAlignment="1" applyProtection="1">
      <alignment horizontal="center" vertical="center"/>
    </xf>
    <xf numFmtId="166" fontId="0" fillId="0" borderId="11" xfId="0" applyNumberFormat="1" applyBorder="1" applyAlignment="1" applyProtection="1">
      <alignment horizontal="center" vertical="center"/>
    </xf>
    <xf numFmtId="166" fontId="0" fillId="0" borderId="12" xfId="0" applyNumberFormat="1" applyBorder="1" applyAlignment="1" applyProtection="1">
      <alignment horizontal="center" vertical="center"/>
    </xf>
    <xf numFmtId="166" fontId="0" fillId="0" borderId="77" xfId="0" applyNumberFormat="1" applyBorder="1" applyAlignment="1" applyProtection="1">
      <alignment horizontal="center" vertical="center"/>
    </xf>
    <xf numFmtId="166" fontId="0" fillId="0" borderId="118" xfId="0" applyNumberFormat="1" applyBorder="1" applyAlignment="1" applyProtection="1">
      <alignment horizontal="center" vertical="center"/>
    </xf>
    <xf numFmtId="166" fontId="0" fillId="6" borderId="2" xfId="0" applyNumberFormat="1" applyFill="1" applyBorder="1" applyAlignment="1" applyProtection="1">
      <alignment horizontal="center" vertical="center"/>
      <protection locked="0"/>
    </xf>
    <xf numFmtId="166" fontId="0" fillId="6" borderId="3" xfId="0" applyNumberFormat="1" applyFill="1" applyBorder="1" applyAlignment="1" applyProtection="1">
      <alignment horizontal="center" vertical="center"/>
      <protection locked="0"/>
    </xf>
    <xf numFmtId="166" fontId="0" fillId="6" borderId="77" xfId="0" applyNumberFormat="1" applyFill="1" applyBorder="1" applyAlignment="1" applyProtection="1">
      <alignment horizontal="center" vertical="center"/>
      <protection locked="0"/>
    </xf>
    <xf numFmtId="166" fontId="0" fillId="6" borderId="118" xfId="0" applyNumberFormat="1" applyFill="1" applyBorder="1" applyAlignment="1" applyProtection="1">
      <alignment horizontal="center" vertical="center"/>
      <protection locked="0"/>
    </xf>
    <xf numFmtId="166" fontId="0" fillId="3" borderId="26" xfId="0" applyNumberFormat="1" applyFill="1" applyBorder="1" applyAlignment="1" applyProtection="1">
      <alignment horizontal="center" vertical="center"/>
    </xf>
    <xf numFmtId="0" fontId="3" fillId="7" borderId="81" xfId="0" applyNumberFormat="1" applyFont="1" applyFill="1" applyBorder="1" applyAlignment="1" applyProtection="1">
      <alignment horizontal="center" vertical="center"/>
    </xf>
    <xf numFmtId="0" fontId="3" fillId="7" borderId="23" xfId="0" applyNumberFormat="1" applyFont="1" applyFill="1" applyBorder="1" applyAlignment="1" applyProtection="1">
      <alignment horizontal="center" vertical="center"/>
    </xf>
    <xf numFmtId="0" fontId="3" fillId="3" borderId="22"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19" fillId="3" borderId="57" xfId="0" applyFont="1" applyFill="1" applyBorder="1" applyAlignment="1">
      <alignment horizontal="center" vertical="center"/>
    </xf>
    <xf numFmtId="0" fontId="19" fillId="3" borderId="0" xfId="0" applyFont="1" applyFill="1" applyBorder="1" applyAlignment="1">
      <alignment horizontal="center" vertical="center"/>
    </xf>
    <xf numFmtId="0" fontId="0" fillId="22" borderId="22" xfId="0" applyFont="1" applyFill="1" applyBorder="1" applyAlignment="1">
      <alignment horizontal="center" vertical="center" textRotation="90"/>
    </xf>
    <xf numFmtId="0" fontId="0" fillId="22" borderId="31" xfId="0" applyFont="1" applyFill="1" applyBorder="1" applyAlignment="1">
      <alignment horizontal="center" vertical="center" textRotation="90"/>
    </xf>
    <xf numFmtId="0" fontId="0" fillId="22" borderId="32" xfId="0" applyFont="1" applyFill="1" applyBorder="1" applyAlignment="1">
      <alignment horizontal="center" vertical="center" textRotation="90"/>
    </xf>
    <xf numFmtId="166" fontId="0" fillId="3" borderId="37" xfId="0" applyNumberFormat="1" applyFill="1" applyBorder="1" applyAlignment="1" applyProtection="1">
      <alignment horizontal="center" vertical="center"/>
    </xf>
    <xf numFmtId="0" fontId="70" fillId="0" borderId="0" xfId="0" applyFont="1" applyAlignment="1">
      <alignment horizontal="left" vertical="top" wrapText="1" readingOrder="1"/>
    </xf>
    <xf numFmtId="0" fontId="3" fillId="7" borderId="22" xfId="0" applyFont="1" applyFill="1" applyBorder="1" applyAlignment="1" applyProtection="1">
      <alignment horizontal="center" vertical="center"/>
    </xf>
    <xf numFmtId="0" fontId="3" fillId="7" borderId="23" xfId="0" applyFont="1" applyFill="1" applyBorder="1" applyAlignment="1" applyProtection="1">
      <alignment horizontal="center" vertical="center"/>
    </xf>
    <xf numFmtId="0" fontId="3" fillId="7" borderId="31" xfId="0" applyFont="1" applyFill="1" applyBorder="1" applyAlignment="1" applyProtection="1">
      <alignment horizontal="center" vertical="center"/>
    </xf>
    <xf numFmtId="0" fontId="3" fillId="7" borderId="35" xfId="0" applyFont="1" applyFill="1" applyBorder="1" applyAlignment="1" applyProtection="1">
      <alignment horizontal="center" vertical="center"/>
    </xf>
    <xf numFmtId="0" fontId="3" fillId="7" borderId="32" xfId="0" applyFont="1" applyFill="1" applyBorder="1" applyAlignment="1" applyProtection="1">
      <alignment horizontal="center" vertical="center"/>
    </xf>
    <xf numFmtId="0" fontId="3" fillId="7" borderId="43" xfId="0" applyFont="1" applyFill="1" applyBorder="1" applyAlignment="1" applyProtection="1">
      <alignment horizontal="center" vertical="center"/>
    </xf>
    <xf numFmtId="0" fontId="15" fillId="7" borderId="22" xfId="0" applyFont="1" applyFill="1" applyBorder="1" applyAlignment="1" applyProtection="1">
      <alignment horizontal="center" vertical="center"/>
      <protection locked="0"/>
    </xf>
    <xf numFmtId="0" fontId="15" fillId="7" borderId="23" xfId="0" applyFont="1" applyFill="1" applyBorder="1" applyAlignment="1" applyProtection="1">
      <alignment horizontal="center" vertical="center"/>
      <protection locked="0"/>
    </xf>
    <xf numFmtId="0" fontId="15" fillId="7" borderId="31" xfId="0" applyFont="1" applyFill="1" applyBorder="1" applyAlignment="1" applyProtection="1">
      <alignment horizontal="center" vertical="center"/>
      <protection locked="0"/>
    </xf>
    <xf numFmtId="0" fontId="15" fillId="7" borderId="35" xfId="0" applyFont="1" applyFill="1" applyBorder="1" applyAlignment="1" applyProtection="1">
      <alignment horizontal="center" vertical="center"/>
      <protection locked="0"/>
    </xf>
    <xf numFmtId="0" fontId="15" fillId="7" borderId="32" xfId="0" applyFont="1" applyFill="1" applyBorder="1" applyAlignment="1" applyProtection="1">
      <alignment horizontal="center" vertical="center"/>
      <protection locked="0"/>
    </xf>
    <xf numFmtId="0" fontId="15" fillId="7" borderId="43" xfId="0" applyFont="1" applyFill="1" applyBorder="1" applyAlignment="1" applyProtection="1">
      <alignment horizontal="center" vertical="center"/>
      <protection locked="0"/>
    </xf>
    <xf numFmtId="0" fontId="3" fillId="3" borderId="49" xfId="0" applyFont="1" applyFill="1" applyBorder="1" applyAlignment="1" applyProtection="1">
      <alignment horizontal="center" vertical="center"/>
    </xf>
    <xf numFmtId="0" fontId="3" fillId="3" borderId="50" xfId="0" applyFont="1" applyFill="1" applyBorder="1" applyAlignment="1" applyProtection="1">
      <alignment horizontal="center" vertical="center"/>
    </xf>
    <xf numFmtId="10" fontId="0" fillId="3" borderId="49" xfId="0" applyNumberFormat="1" applyFill="1" applyBorder="1" applyAlignment="1" applyProtection="1">
      <alignment horizontal="center" vertical="center"/>
    </xf>
    <xf numFmtId="10" fontId="0" fillId="3" borderId="50" xfId="0" applyNumberFormat="1" applyFill="1" applyBorder="1" applyAlignment="1" applyProtection="1">
      <alignment horizontal="center" vertical="center"/>
    </xf>
    <xf numFmtId="166" fontId="0" fillId="3" borderId="49" xfId="0" applyNumberFormat="1" applyFill="1" applyBorder="1" applyAlignment="1" applyProtection="1">
      <alignment horizontal="center" vertical="center"/>
    </xf>
    <xf numFmtId="166" fontId="0" fillId="3" borderId="50" xfId="0" applyNumberFormat="1" applyFill="1" applyBorder="1" applyAlignment="1" applyProtection="1">
      <alignment horizontal="center" vertical="center"/>
    </xf>
    <xf numFmtId="0" fontId="11" fillId="3" borderId="36" xfId="0" applyFont="1" applyFill="1" applyBorder="1" applyAlignment="1" applyProtection="1">
      <alignment horizontal="center" vertical="center"/>
    </xf>
    <xf numFmtId="0" fontId="11" fillId="3" borderId="40" xfId="0" applyFont="1" applyFill="1" applyBorder="1" applyAlignment="1" applyProtection="1">
      <alignment horizontal="center" vertical="center"/>
    </xf>
    <xf numFmtId="0" fontId="11" fillId="3" borderId="22" xfId="0" applyFont="1" applyFill="1" applyBorder="1" applyAlignment="1" applyProtection="1">
      <alignment horizontal="center" vertical="top" wrapText="1"/>
    </xf>
    <xf numFmtId="0" fontId="11" fillId="3" borderId="23" xfId="0" applyFont="1" applyFill="1" applyBorder="1" applyAlignment="1" applyProtection="1">
      <alignment horizontal="center" vertical="top" wrapText="1"/>
    </xf>
    <xf numFmtId="0" fontId="11" fillId="3" borderId="32" xfId="0" applyFont="1" applyFill="1" applyBorder="1" applyAlignment="1" applyProtection="1">
      <alignment horizontal="center" vertical="top" wrapText="1"/>
    </xf>
    <xf numFmtId="0" fontId="11" fillId="3" borderId="43" xfId="0" applyFont="1" applyFill="1" applyBorder="1" applyAlignment="1" applyProtection="1">
      <alignment horizontal="center" vertical="top" wrapText="1"/>
    </xf>
    <xf numFmtId="0" fontId="9" fillId="3" borderId="36" xfId="0" applyNumberFormat="1" applyFont="1" applyFill="1" applyBorder="1" applyAlignment="1" applyProtection="1">
      <alignment horizontal="center" vertical="center"/>
    </xf>
    <xf numFmtId="0" fontId="9" fillId="3" borderId="40" xfId="0" applyNumberFormat="1" applyFont="1" applyFill="1" applyBorder="1" applyAlignment="1" applyProtection="1">
      <alignment horizontal="center" vertical="center"/>
    </xf>
    <xf numFmtId="0" fontId="55" fillId="4" borderId="57" xfId="0" applyFont="1" applyFill="1" applyBorder="1" applyAlignment="1">
      <alignment horizontal="center" vertical="center"/>
    </xf>
    <xf numFmtId="0" fontId="55" fillId="4" borderId="35" xfId="0" applyFont="1" applyFill="1" applyBorder="1" applyAlignment="1">
      <alignment horizontal="center" vertical="center"/>
    </xf>
    <xf numFmtId="0" fontId="56" fillId="2" borderId="57" xfId="0" applyFont="1" applyFill="1" applyBorder="1" applyAlignment="1">
      <alignment horizontal="left" vertical="center"/>
    </xf>
    <xf numFmtId="0" fontId="56" fillId="2" borderId="0" xfId="0" applyFont="1" applyFill="1" applyBorder="1" applyAlignment="1">
      <alignment horizontal="left" vertical="center"/>
    </xf>
    <xf numFmtId="0" fontId="55" fillId="4" borderId="57" xfId="0" applyFont="1" applyFill="1" applyBorder="1" applyAlignment="1">
      <alignment horizontal="center" vertical="center" wrapText="1"/>
    </xf>
    <xf numFmtId="0" fontId="55" fillId="4" borderId="35" xfId="0" applyFont="1" applyFill="1" applyBorder="1" applyAlignment="1">
      <alignment horizontal="center" vertical="center" wrapText="1"/>
    </xf>
    <xf numFmtId="0" fontId="57" fillId="4" borderId="57" xfId="0" applyFont="1" applyFill="1" applyBorder="1" applyAlignment="1">
      <alignment horizontal="center" vertical="center" wrapText="1"/>
    </xf>
    <xf numFmtId="0" fontId="57" fillId="4" borderId="35" xfId="0" applyFont="1" applyFill="1" applyBorder="1" applyAlignment="1">
      <alignment horizontal="center" vertical="center" wrapText="1"/>
    </xf>
    <xf numFmtId="0" fontId="56" fillId="2" borderId="22" xfId="0" applyFont="1" applyFill="1" applyBorder="1" applyAlignment="1">
      <alignment horizontal="center" vertical="center"/>
    </xf>
    <xf numFmtId="0" fontId="56" fillId="2" borderId="81" xfId="0" applyFont="1" applyFill="1" applyBorder="1" applyAlignment="1">
      <alignment horizontal="center" vertical="center"/>
    </xf>
    <xf numFmtId="0" fontId="56" fillId="2" borderId="23" xfId="0" applyFont="1" applyFill="1" applyBorder="1" applyAlignment="1">
      <alignment horizontal="center" vertical="center"/>
    </xf>
    <xf numFmtId="0" fontId="53" fillId="9" borderId="0" xfId="0" applyFont="1" applyFill="1" applyAlignment="1">
      <alignment horizontal="center" vertical="center"/>
    </xf>
    <xf numFmtId="0" fontId="55" fillId="9" borderId="0" xfId="0" applyFont="1" applyFill="1" applyAlignment="1">
      <alignment horizontal="center" vertical="center"/>
    </xf>
    <xf numFmtId="0" fontId="49" fillId="4" borderId="100" xfId="0" applyFont="1" applyFill="1" applyBorder="1" applyAlignment="1">
      <alignment horizontal="left" vertical="center" wrapText="1"/>
    </xf>
    <xf numFmtId="0" fontId="49" fillId="4" borderId="99" xfId="0" applyFont="1" applyFill="1" applyBorder="1" applyAlignment="1">
      <alignment horizontal="left" vertical="center" wrapText="1"/>
    </xf>
    <xf numFmtId="0" fontId="0" fillId="3" borderId="104" xfId="0" applyFill="1" applyBorder="1" applyAlignment="1">
      <alignment horizontal="center" wrapText="1"/>
    </xf>
    <xf numFmtId="0" fontId="0" fillId="3" borderId="101" xfId="0" applyFill="1" applyBorder="1" applyAlignment="1">
      <alignment horizontal="center" wrapText="1"/>
    </xf>
    <xf numFmtId="0" fontId="39" fillId="7" borderId="87" xfId="0" applyFont="1" applyFill="1" applyBorder="1" applyAlignment="1">
      <alignment horizontal="center" vertical="center"/>
    </xf>
    <xf numFmtId="0" fontId="39" fillId="7" borderId="88" xfId="0" applyFont="1" applyFill="1" applyBorder="1" applyAlignment="1">
      <alignment horizontal="center" vertical="center"/>
    </xf>
    <xf numFmtId="0" fontId="39" fillId="7" borderId="89" xfId="0" applyFont="1" applyFill="1" applyBorder="1" applyAlignment="1">
      <alignment horizontal="center" vertical="center"/>
    </xf>
    <xf numFmtId="0" fontId="38" fillId="3" borderId="25" xfId="0" applyFont="1" applyFill="1" applyBorder="1" applyAlignment="1">
      <alignment horizontal="center" vertical="center"/>
    </xf>
    <xf numFmtId="0" fontId="38" fillId="3" borderId="82" xfId="0" applyFont="1" applyFill="1" applyBorder="1" applyAlignment="1">
      <alignment horizontal="center" vertical="center"/>
    </xf>
    <xf numFmtId="0" fontId="38" fillId="3" borderId="37" xfId="0" applyFont="1" applyFill="1" applyBorder="1" applyAlignment="1">
      <alignment horizontal="center" vertical="center"/>
    </xf>
    <xf numFmtId="0" fontId="39" fillId="8" borderId="87" xfId="0" applyFont="1" applyFill="1" applyBorder="1" applyAlignment="1">
      <alignment horizontal="center" vertical="center"/>
    </xf>
    <xf numFmtId="0" fontId="39" fillId="8" borderId="88" xfId="0" applyFont="1" applyFill="1" applyBorder="1" applyAlignment="1">
      <alignment horizontal="center" vertical="center"/>
    </xf>
    <xf numFmtId="0" fontId="39" fillId="8" borderId="89"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0" fontId="39" fillId="9" borderId="89" xfId="0" applyFont="1" applyFill="1" applyBorder="1" applyAlignment="1">
      <alignment horizontal="center" vertical="center"/>
    </xf>
    <xf numFmtId="0" fontId="36" fillId="17" borderId="32" xfId="0" applyFont="1" applyFill="1" applyBorder="1" applyAlignment="1">
      <alignment horizontal="center" vertical="center"/>
    </xf>
    <xf numFmtId="0" fontId="36" fillId="17" borderId="46" xfId="0" applyFont="1" applyFill="1" applyBorder="1" applyAlignment="1">
      <alignment horizontal="center" vertical="center"/>
    </xf>
    <xf numFmtId="0" fontId="36" fillId="17" borderId="43" xfId="0" applyFont="1" applyFill="1" applyBorder="1" applyAlignment="1">
      <alignment horizontal="center" vertical="center"/>
    </xf>
    <xf numFmtId="0" fontId="40" fillId="3" borderId="0" xfId="0" applyFont="1" applyFill="1" applyBorder="1" applyAlignment="1">
      <alignment horizontal="left" vertical="center"/>
    </xf>
    <xf numFmtId="0" fontId="36" fillId="3" borderId="0" xfId="0" applyFont="1" applyFill="1" applyBorder="1" applyAlignment="1">
      <alignment horizontal="center" vertical="center"/>
    </xf>
    <xf numFmtId="0" fontId="36" fillId="7" borderId="32" xfId="0" applyFont="1" applyFill="1" applyBorder="1" applyAlignment="1">
      <alignment horizontal="center" vertical="center"/>
    </xf>
    <xf numFmtId="0" fontId="36" fillId="7" borderId="46" xfId="0" applyFont="1" applyFill="1" applyBorder="1" applyAlignment="1">
      <alignment horizontal="center" vertical="center"/>
    </xf>
    <xf numFmtId="0" fontId="36" fillId="7" borderId="43" xfId="0" applyFont="1" applyFill="1" applyBorder="1" applyAlignment="1">
      <alignment horizontal="center" vertical="center"/>
    </xf>
    <xf numFmtId="0" fontId="38" fillId="3" borderId="0" xfId="0" applyFont="1" applyFill="1" applyBorder="1" applyAlignment="1">
      <alignment horizontal="center" vertical="center"/>
    </xf>
    <xf numFmtId="0" fontId="39" fillId="16" borderId="87" xfId="0" applyFont="1" applyFill="1" applyBorder="1" applyAlignment="1">
      <alignment horizontal="center" vertical="center"/>
    </xf>
    <xf numFmtId="0" fontId="39" fillId="16" borderId="88" xfId="0" applyFont="1" applyFill="1" applyBorder="1" applyAlignment="1">
      <alignment horizontal="center" vertical="center"/>
    </xf>
    <xf numFmtId="0" fontId="39" fillId="16" borderId="89" xfId="0" applyFont="1" applyFill="1" applyBorder="1" applyAlignment="1">
      <alignment horizontal="center" vertical="center"/>
    </xf>
    <xf numFmtId="0" fontId="36" fillId="6" borderId="87" xfId="0" applyFont="1" applyFill="1" applyBorder="1" applyAlignment="1">
      <alignment horizontal="center" vertical="center"/>
    </xf>
    <xf numFmtId="0" fontId="36" fillId="6" borderId="88" xfId="0" applyFont="1" applyFill="1" applyBorder="1" applyAlignment="1">
      <alignment horizontal="center" vertical="center"/>
    </xf>
    <xf numFmtId="0" fontId="36" fillId="6" borderId="89" xfId="0" applyFont="1" applyFill="1" applyBorder="1" applyAlignment="1">
      <alignment horizontal="center" vertical="center"/>
    </xf>
    <xf numFmtId="0" fontId="40" fillId="0" borderId="0" xfId="0" applyFont="1" applyBorder="1" applyAlignment="1">
      <alignment horizontal="center" vertical="center"/>
    </xf>
    <xf numFmtId="0" fontId="11" fillId="3" borderId="22" xfId="0" applyFont="1" applyFill="1" applyBorder="1" applyAlignment="1">
      <alignment horizontal="center" vertical="center" wrapText="1"/>
    </xf>
    <xf numFmtId="0" fontId="11" fillId="3" borderId="81"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43" xfId="0" applyFont="1" applyFill="1" applyBorder="1" applyAlignment="1">
      <alignment horizontal="center" vertical="center" wrapText="1"/>
    </xf>
    <xf numFmtId="2" fontId="31" fillId="0" borderId="0" xfId="0" applyNumberFormat="1" applyFont="1" applyBorder="1" applyAlignment="1" applyProtection="1">
      <alignment horizontal="center" vertical="center"/>
    </xf>
    <xf numFmtId="2" fontId="31" fillId="0" borderId="79" xfId="0" applyNumberFormat="1" applyFont="1" applyBorder="1" applyAlignment="1" applyProtection="1">
      <alignment horizontal="center" vertical="center"/>
    </xf>
    <xf numFmtId="0" fontId="31" fillId="0" borderId="0" xfId="0" applyFont="1" applyAlignment="1" applyProtection="1">
      <alignment horizontal="center" vertical="center"/>
    </xf>
    <xf numFmtId="0" fontId="28" fillId="4" borderId="73" xfId="0" applyFont="1" applyFill="1" applyBorder="1" applyAlignment="1" applyProtection="1">
      <alignment horizontal="center" vertical="center"/>
      <protection locked="0"/>
    </xf>
    <xf numFmtId="0" fontId="25" fillId="23" borderId="76" xfId="0" applyFont="1" applyFill="1" applyBorder="1" applyAlignment="1" applyProtection="1">
      <alignment horizontal="right" vertical="center"/>
    </xf>
    <xf numFmtId="0" fontId="25" fillId="23" borderId="80" xfId="0" applyFont="1" applyFill="1" applyBorder="1" applyAlignment="1" applyProtection="1">
      <alignment horizontal="right" vertical="center"/>
    </xf>
    <xf numFmtId="0" fontId="25" fillId="23" borderId="77" xfId="0" applyFont="1" applyFill="1" applyBorder="1" applyAlignment="1" applyProtection="1">
      <alignment horizontal="right" vertical="center"/>
    </xf>
    <xf numFmtId="0" fontId="25" fillId="24" borderId="76" xfId="0" applyFont="1" applyFill="1" applyBorder="1" applyAlignment="1" applyProtection="1">
      <alignment horizontal="right" vertical="center"/>
    </xf>
    <xf numFmtId="0" fontId="25" fillId="24" borderId="80" xfId="0" applyFont="1" applyFill="1" applyBorder="1" applyAlignment="1" applyProtection="1">
      <alignment horizontal="right" vertical="center"/>
    </xf>
    <xf numFmtId="0" fontId="25" fillId="24" borderId="77" xfId="0" applyFont="1" applyFill="1" applyBorder="1" applyAlignment="1" applyProtection="1">
      <alignment horizontal="right" vertical="center"/>
    </xf>
    <xf numFmtId="2" fontId="59" fillId="0" borderId="0" xfId="0" applyNumberFormat="1" applyFont="1" applyAlignment="1" applyProtection="1">
      <alignment horizontal="right" vertical="center" wrapText="1"/>
    </xf>
    <xf numFmtId="2" fontId="59" fillId="0" borderId="94" xfId="0" applyNumberFormat="1" applyFont="1" applyBorder="1" applyAlignment="1" applyProtection="1">
      <alignment horizontal="right" vertical="center" wrapText="1"/>
    </xf>
    <xf numFmtId="2" fontId="23" fillId="0" borderId="57" xfId="0" applyNumberFormat="1" applyFont="1" applyBorder="1" applyAlignment="1" applyProtection="1">
      <alignment horizontal="right" vertical="center" wrapText="1"/>
    </xf>
    <xf numFmtId="2" fontId="23" fillId="0" borderId="94" xfId="0" applyNumberFormat="1" applyFont="1" applyBorder="1" applyAlignment="1" applyProtection="1">
      <alignment horizontal="right" vertical="center" wrapText="1"/>
    </xf>
    <xf numFmtId="2" fontId="23" fillId="0" borderId="0" xfId="0" applyNumberFormat="1" applyFont="1" applyBorder="1" applyAlignment="1" applyProtection="1">
      <alignment horizontal="right" vertical="center" wrapText="1"/>
    </xf>
    <xf numFmtId="0" fontId="23" fillId="0" borderId="57" xfId="0" applyFont="1" applyBorder="1" applyAlignment="1">
      <alignment horizontal="left" vertical="center"/>
    </xf>
    <xf numFmtId="0" fontId="23" fillId="0" borderId="0" xfId="0" applyFont="1" applyBorder="1" applyAlignment="1">
      <alignment horizontal="left" vertical="center"/>
    </xf>
    <xf numFmtId="0" fontId="25" fillId="26" borderId="76" xfId="0" applyFont="1" applyFill="1" applyBorder="1" applyAlignment="1" applyProtection="1">
      <alignment horizontal="right" vertical="center"/>
    </xf>
    <xf numFmtId="0" fontId="25" fillId="26" borderId="80" xfId="0" applyFont="1" applyFill="1" applyBorder="1" applyAlignment="1" applyProtection="1">
      <alignment horizontal="right" vertical="center"/>
    </xf>
    <xf numFmtId="0" fontId="25" fillId="26" borderId="77" xfId="0" applyFont="1" applyFill="1" applyBorder="1" applyAlignment="1" applyProtection="1">
      <alignment horizontal="right" vertical="center"/>
    </xf>
    <xf numFmtId="2" fontId="25" fillId="27" borderId="76" xfId="0" applyNumberFormat="1" applyFont="1" applyFill="1" applyBorder="1" applyAlignment="1" applyProtection="1">
      <alignment horizontal="right" vertical="center"/>
    </xf>
    <xf numFmtId="2" fontId="25" fillId="27" borderId="80" xfId="0" applyNumberFormat="1" applyFont="1" applyFill="1" applyBorder="1" applyAlignment="1" applyProtection="1">
      <alignment horizontal="right" vertical="center"/>
    </xf>
    <xf numFmtId="2" fontId="25" fillId="27" borderId="77" xfId="0" applyNumberFormat="1" applyFont="1" applyFill="1" applyBorder="1" applyAlignment="1" applyProtection="1">
      <alignment horizontal="right" vertical="center"/>
    </xf>
    <xf numFmtId="2" fontId="25" fillId="28" borderId="76" xfId="0" applyNumberFormat="1" applyFont="1" applyFill="1" applyBorder="1" applyAlignment="1" applyProtection="1">
      <alignment horizontal="right" vertical="center"/>
    </xf>
    <xf numFmtId="2" fontId="25" fillId="28" borderId="80" xfId="0" applyNumberFormat="1" applyFont="1" applyFill="1" applyBorder="1" applyAlignment="1" applyProtection="1">
      <alignment horizontal="right" vertical="center"/>
    </xf>
    <xf numFmtId="2" fontId="25" fillId="28" borderId="77" xfId="0" applyNumberFormat="1" applyFont="1" applyFill="1" applyBorder="1" applyAlignment="1" applyProtection="1">
      <alignment horizontal="right" vertical="center"/>
    </xf>
    <xf numFmtId="0" fontId="31" fillId="0" borderId="79" xfId="0" applyFont="1" applyBorder="1" applyAlignment="1" applyProtection="1">
      <alignment horizontal="left"/>
    </xf>
    <xf numFmtId="0" fontId="25" fillId="25" borderId="76" xfId="0" applyFont="1" applyFill="1" applyBorder="1" applyAlignment="1" applyProtection="1">
      <alignment horizontal="right" vertical="center"/>
    </xf>
    <xf numFmtId="0" fontId="25" fillId="25" borderId="80" xfId="0" applyFont="1" applyFill="1" applyBorder="1" applyAlignment="1" applyProtection="1">
      <alignment horizontal="right" vertical="center"/>
    </xf>
    <xf numFmtId="0" fontId="25" fillId="25" borderId="77" xfId="0" applyFont="1" applyFill="1" applyBorder="1" applyAlignment="1" applyProtection="1">
      <alignment horizontal="right" vertical="center"/>
    </xf>
    <xf numFmtId="1" fontId="31" fillId="0" borderId="0" xfId="0" applyNumberFormat="1" applyFont="1" applyAlignment="1" applyProtection="1">
      <alignment horizontal="center" vertical="center"/>
    </xf>
    <xf numFmtId="1" fontId="31" fillId="0" borderId="79" xfId="0" applyNumberFormat="1" applyFont="1" applyBorder="1" applyAlignment="1" applyProtection="1">
      <alignment horizontal="center" vertical="center"/>
    </xf>
    <xf numFmtId="0" fontId="32" fillId="0" borderId="0" xfId="0" applyFont="1" applyAlignment="1" applyProtection="1">
      <alignment horizontal="center" vertical="center"/>
    </xf>
    <xf numFmtId="2" fontId="59" fillId="0" borderId="0" xfId="0" applyNumberFormat="1" applyFont="1" applyBorder="1" applyAlignment="1" applyProtection="1">
      <alignment horizontal="right" vertical="center" wrapText="1"/>
    </xf>
    <xf numFmtId="0" fontId="25" fillId="3" borderId="76" xfId="0" applyFont="1" applyFill="1" applyBorder="1" applyAlignment="1" applyProtection="1">
      <alignment horizontal="left" vertical="center"/>
    </xf>
    <xf numFmtId="0" fontId="25" fillId="3" borderId="80" xfId="0" applyFont="1" applyFill="1" applyBorder="1" applyAlignment="1" applyProtection="1">
      <alignment horizontal="left" vertical="center"/>
    </xf>
    <xf numFmtId="0" fontId="25" fillId="3" borderId="77" xfId="0" applyFont="1" applyFill="1" applyBorder="1" applyAlignment="1" applyProtection="1">
      <alignment horizontal="left" vertical="center"/>
    </xf>
    <xf numFmtId="0" fontId="29" fillId="3" borderId="0" xfId="0" applyFont="1" applyFill="1" applyBorder="1" applyAlignment="1" applyProtection="1">
      <alignment horizontal="center" vertical="center"/>
    </xf>
    <xf numFmtId="0" fontId="25" fillId="9" borderId="76" xfId="0" applyFont="1" applyFill="1" applyBorder="1" applyAlignment="1" applyProtection="1">
      <alignment horizontal="left" vertical="center"/>
    </xf>
    <xf numFmtId="0" fontId="25" fillId="9" borderId="80" xfId="0" applyFont="1" applyFill="1" applyBorder="1" applyAlignment="1" applyProtection="1">
      <alignment horizontal="left" vertical="center"/>
    </xf>
    <xf numFmtId="0" fontId="25" fillId="9" borderId="77" xfId="0" applyFont="1" applyFill="1" applyBorder="1" applyAlignment="1" applyProtection="1">
      <alignment horizontal="left" vertical="center"/>
    </xf>
    <xf numFmtId="0" fontId="25" fillId="3" borderId="1" xfId="0" applyFont="1" applyFill="1" applyBorder="1" applyAlignment="1" applyProtection="1">
      <alignment horizontal="left" vertical="center"/>
    </xf>
    <xf numFmtId="0" fontId="25" fillId="3" borderId="74" xfId="0" applyFont="1" applyFill="1" applyBorder="1" applyAlignment="1" applyProtection="1">
      <alignment horizontal="center" vertical="center" wrapText="1"/>
    </xf>
    <xf numFmtId="0" fontId="25" fillId="3" borderId="75" xfId="0" applyFont="1" applyFill="1" applyBorder="1" applyAlignment="1" applyProtection="1">
      <alignment horizontal="center" vertical="center" wrapText="1"/>
    </xf>
    <xf numFmtId="1" fontId="32" fillId="3" borderId="0" xfId="0" applyNumberFormat="1" applyFont="1" applyFill="1" applyBorder="1" applyAlignment="1" applyProtection="1">
      <alignment horizontal="center" vertical="center"/>
    </xf>
    <xf numFmtId="0" fontId="25" fillId="3" borderId="6" xfId="0" applyFont="1" applyFill="1" applyBorder="1" applyAlignment="1" applyProtection="1">
      <alignment horizontal="center" vertical="center" wrapText="1"/>
    </xf>
    <xf numFmtId="0" fontId="25" fillId="3" borderId="98" xfId="0" applyFont="1" applyFill="1" applyBorder="1" applyAlignment="1" applyProtection="1">
      <alignment horizontal="center" vertical="center" wrapText="1"/>
    </xf>
    <xf numFmtId="0" fontId="25" fillId="3" borderId="57" xfId="0" applyFont="1" applyFill="1" applyBorder="1" applyAlignment="1" applyProtection="1">
      <alignment horizontal="center" vertical="center" wrapText="1"/>
    </xf>
    <xf numFmtId="0" fontId="25" fillId="3" borderId="0" xfId="0" applyFont="1" applyFill="1" applyBorder="1" applyAlignment="1" applyProtection="1">
      <alignment horizontal="center" vertical="center" wrapText="1"/>
    </xf>
    <xf numFmtId="0" fontId="25" fillId="3" borderId="78" xfId="0" applyFont="1" applyFill="1" applyBorder="1" applyAlignment="1" applyProtection="1">
      <alignment horizontal="center" vertical="center" wrapText="1"/>
    </xf>
    <xf numFmtId="0" fontId="25" fillId="3" borderId="79" xfId="0" applyFont="1" applyFill="1" applyBorder="1" applyAlignment="1" applyProtection="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4985E.55ACC20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1.jpg@01D4985E.55ACC200"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cid:image001.jpg@01D4985E.55ACC200" TargetMode="External"/><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cid:image001.jpg@01D4985E.55ACC200" TargetMode="External"/><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cid:image001.jpg@01D4985E.55ACC200" TargetMode="External"/><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cid:image001.jpg@01D4985E.55ACC200" TargetMode="External"/><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cid:image001.jpg@01D4985E.55ACC200" TargetMode="External"/><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cid:image001.jpg@01D4985E.55ACC200" TargetMode="External"/><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2" Type="http://schemas.openxmlformats.org/officeDocument/2006/relationships/image" Target="cid:image001.jpg@01D4985E.55ACC200" TargetMode="External"/><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cid:image001.jpg@01D4985E.55ACC20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4985E.55ACC20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1.jpg@01D4985E.55ACC20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1.jpg@01D4985E.55ACC20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1.jpg@01D4985E.55ACC20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1.jpg@01D4985E.55ACC200"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cid:image001.jpg@01D4985E.55ACC200"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cid:image001.jpg@01D4985E.55ACC20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cid:image001.jpg@01D4985E.55ACC20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180975</xdr:colOff>
      <xdr:row>1</xdr:row>
      <xdr:rowOff>266700</xdr:rowOff>
    </xdr:from>
    <xdr:to>
      <xdr:col>12</xdr:col>
      <xdr:colOff>392093</xdr:colOff>
      <xdr:row>4</xdr:row>
      <xdr:rowOff>95250</xdr:rowOff>
    </xdr:to>
    <xdr:pic>
      <xdr:nvPicPr>
        <xdr:cNvPr id="3" name="Picture 2" descr="cid:image001.jpg@01D4985E.55ACC200">
          <a:extLst>
            <a:ext uri="{FF2B5EF4-FFF2-40B4-BE49-F238E27FC236}">
              <a16:creationId xmlns:a16="http://schemas.microsoft.com/office/drawing/2014/main" id="{251A3F38-F9E1-47CE-A2FB-D70E95B3B48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734550" y="342900"/>
          <a:ext cx="2154218"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1003526</xdr:colOff>
      <xdr:row>0</xdr:row>
      <xdr:rowOff>124165</xdr:rowOff>
    </xdr:from>
    <xdr:to>
      <xdr:col>11</xdr:col>
      <xdr:colOff>4345216</xdr:colOff>
      <xdr:row>4</xdr:row>
      <xdr:rowOff>214239</xdr:rowOff>
    </xdr:to>
    <xdr:pic>
      <xdr:nvPicPr>
        <xdr:cNvPr id="2" name="Picture 1" descr="cid:image001.jpg@01D4985E.55ACC200">
          <a:extLst>
            <a:ext uri="{FF2B5EF4-FFF2-40B4-BE49-F238E27FC236}">
              <a16:creationId xmlns:a16="http://schemas.microsoft.com/office/drawing/2014/main" id="{A7DD3EE3-4BD5-4FAB-A15A-677BD810044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406312" y="124165"/>
          <a:ext cx="3341690" cy="12602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518772</xdr:colOff>
      <xdr:row>0</xdr:row>
      <xdr:rowOff>85045</xdr:rowOff>
    </xdr:from>
    <xdr:to>
      <xdr:col>13</xdr:col>
      <xdr:colOff>428059</xdr:colOff>
      <xdr:row>0</xdr:row>
      <xdr:rowOff>829645</xdr:rowOff>
    </xdr:to>
    <xdr:pic>
      <xdr:nvPicPr>
        <xdr:cNvPr id="2" name="Picture 1" descr="cid:image001.jpg@01D4985E.55ACC200">
          <a:extLst>
            <a:ext uri="{FF2B5EF4-FFF2-40B4-BE49-F238E27FC236}">
              <a16:creationId xmlns:a16="http://schemas.microsoft.com/office/drawing/2014/main" id="{38F445A8-F71A-404A-B842-03820A86E29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901272" y="85045"/>
          <a:ext cx="2004787" cy="74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1018834</xdr:colOff>
      <xdr:row>0</xdr:row>
      <xdr:rowOff>144576</xdr:rowOff>
    </xdr:from>
    <xdr:to>
      <xdr:col>11</xdr:col>
      <xdr:colOff>4357121</xdr:colOff>
      <xdr:row>4</xdr:row>
      <xdr:rowOff>229547</xdr:rowOff>
    </xdr:to>
    <xdr:pic>
      <xdr:nvPicPr>
        <xdr:cNvPr id="2" name="Picture 1" descr="cid:image001.jpg@01D4985E.55ACC200">
          <a:extLst>
            <a:ext uri="{FF2B5EF4-FFF2-40B4-BE49-F238E27FC236}">
              <a16:creationId xmlns:a16="http://schemas.microsoft.com/office/drawing/2014/main" id="{68990A59-956F-48AE-B824-AC6ED99C5DF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94405" y="144576"/>
          <a:ext cx="3338287" cy="12551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945693</xdr:colOff>
      <xdr:row>0</xdr:row>
      <xdr:rowOff>27214</xdr:rowOff>
    </xdr:from>
    <xdr:to>
      <xdr:col>11</xdr:col>
      <xdr:colOff>4283980</xdr:colOff>
      <xdr:row>4</xdr:row>
      <xdr:rowOff>0</xdr:rowOff>
    </xdr:to>
    <xdr:pic>
      <xdr:nvPicPr>
        <xdr:cNvPr id="3" name="Picture 2" descr="cid:image001.jpg@01D4985E.55ACC200">
          <a:extLst>
            <a:ext uri="{FF2B5EF4-FFF2-40B4-BE49-F238E27FC236}">
              <a16:creationId xmlns:a16="http://schemas.microsoft.com/office/drawing/2014/main" id="{F03A8E2E-1440-4A81-A2EA-D01CF749BB6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824729" y="27214"/>
          <a:ext cx="3338287" cy="1239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945693</xdr:colOff>
      <xdr:row>0</xdr:row>
      <xdr:rowOff>27214</xdr:rowOff>
    </xdr:from>
    <xdr:to>
      <xdr:col>11</xdr:col>
      <xdr:colOff>4283980</xdr:colOff>
      <xdr:row>4</xdr:row>
      <xdr:rowOff>0</xdr:rowOff>
    </xdr:to>
    <xdr:pic>
      <xdr:nvPicPr>
        <xdr:cNvPr id="3" name="Picture 2" descr="cid:image001.jpg@01D4985E.55ACC200">
          <a:extLst>
            <a:ext uri="{FF2B5EF4-FFF2-40B4-BE49-F238E27FC236}">
              <a16:creationId xmlns:a16="http://schemas.microsoft.com/office/drawing/2014/main" id="{E36FE895-D614-4F2E-A24A-B1C49C128566}"/>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975768" y="27214"/>
          <a:ext cx="3338287" cy="11253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64634</xdr:colOff>
      <xdr:row>0</xdr:row>
      <xdr:rowOff>158183</xdr:rowOff>
    </xdr:from>
    <xdr:to>
      <xdr:col>15</xdr:col>
      <xdr:colOff>798553</xdr:colOff>
      <xdr:row>3</xdr:row>
      <xdr:rowOff>273843</xdr:rowOff>
    </xdr:to>
    <xdr:pic>
      <xdr:nvPicPr>
        <xdr:cNvPr id="3" name="Picture 2" descr="cid:image001.jpg@01D4985E.55ACC200">
          <a:extLst>
            <a:ext uri="{FF2B5EF4-FFF2-40B4-BE49-F238E27FC236}">
              <a16:creationId xmlns:a16="http://schemas.microsoft.com/office/drawing/2014/main" id="{59D8FD11-E87E-4271-A06C-8C43E9A10F4A}"/>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613822" y="158183"/>
          <a:ext cx="2591294" cy="972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738187</xdr:colOff>
      <xdr:row>10</xdr:row>
      <xdr:rowOff>1</xdr:rowOff>
    </xdr:from>
    <xdr:to>
      <xdr:col>2</xdr:col>
      <xdr:colOff>1000125</xdr:colOff>
      <xdr:row>14</xdr:row>
      <xdr:rowOff>121159</xdr:rowOff>
    </xdr:to>
    <xdr:sp macro="" textlink="">
      <xdr:nvSpPr>
        <xdr:cNvPr id="2" name="Arrow: Down 1">
          <a:extLst>
            <a:ext uri="{FF2B5EF4-FFF2-40B4-BE49-F238E27FC236}">
              <a16:creationId xmlns:a16="http://schemas.microsoft.com/office/drawing/2014/main" id="{B19789FC-2489-440A-A993-7C02AAC47978}"/>
            </a:ext>
          </a:extLst>
        </xdr:cNvPr>
        <xdr:cNvSpPr/>
      </xdr:nvSpPr>
      <xdr:spPr>
        <a:xfrm>
          <a:off x="3774281" y="2119314"/>
          <a:ext cx="261938" cy="978408"/>
        </a:xfrm>
        <a:prstGeom prst="downArrow">
          <a:avLst/>
        </a:prstGeom>
        <a:solidFill>
          <a:schemeClr val="tx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809625</xdr:colOff>
      <xdr:row>0</xdr:row>
      <xdr:rowOff>178595</xdr:rowOff>
    </xdr:from>
    <xdr:to>
      <xdr:col>16</xdr:col>
      <xdr:colOff>742724</xdr:colOff>
      <xdr:row>6</xdr:row>
      <xdr:rowOff>171717</xdr:rowOff>
    </xdr:to>
    <xdr:pic>
      <xdr:nvPicPr>
        <xdr:cNvPr id="3" name="Picture 2" descr="cid:image001.jpg@01D4985E.55ACC200">
          <a:extLst>
            <a:ext uri="{FF2B5EF4-FFF2-40B4-BE49-F238E27FC236}">
              <a16:creationId xmlns:a16="http://schemas.microsoft.com/office/drawing/2014/main" id="{D651B9FC-1A7B-45CB-86D6-CEBC85A7CCA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11063" y="178595"/>
          <a:ext cx="3338286" cy="12551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441325</xdr:colOff>
      <xdr:row>0</xdr:row>
      <xdr:rowOff>171451</xdr:rowOff>
    </xdr:from>
    <xdr:to>
      <xdr:col>0</xdr:col>
      <xdr:colOff>2962275</xdr:colOff>
      <xdr:row>0</xdr:row>
      <xdr:rowOff>704850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441325" y="171451"/>
          <a:ext cx="2520950" cy="5333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9</xdr:col>
      <xdr:colOff>319012</xdr:colOff>
      <xdr:row>0</xdr:row>
      <xdr:rowOff>47037</xdr:rowOff>
    </xdr:from>
    <xdr:to>
      <xdr:col>15</xdr:col>
      <xdr:colOff>73781</xdr:colOff>
      <xdr:row>0</xdr:row>
      <xdr:rowOff>693388</xdr:rowOff>
    </xdr:to>
    <xdr:pic>
      <xdr:nvPicPr>
        <xdr:cNvPr id="2" name="Picture 1" descr="cid:image001.jpg@01D4985E.55ACC200">
          <a:extLst>
            <a:ext uri="{FF2B5EF4-FFF2-40B4-BE49-F238E27FC236}">
              <a16:creationId xmlns:a16="http://schemas.microsoft.com/office/drawing/2014/main" id="{593706BC-3F45-4E07-933A-ABE8C0437AFA}"/>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233662" y="47037"/>
          <a:ext cx="1697869" cy="6463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620739</xdr:colOff>
      <xdr:row>1</xdr:row>
      <xdr:rowOff>119535</xdr:rowOff>
    </xdr:from>
    <xdr:to>
      <xdr:col>21</xdr:col>
      <xdr:colOff>776063</xdr:colOff>
      <xdr:row>7</xdr:row>
      <xdr:rowOff>180974</xdr:rowOff>
    </xdr:to>
    <xdr:pic>
      <xdr:nvPicPr>
        <xdr:cNvPr id="2" name="Picture 1" descr="cid:image001.jpg@01D4985E.55ACC200">
          <a:extLst>
            <a:ext uri="{FF2B5EF4-FFF2-40B4-BE49-F238E27FC236}">
              <a16:creationId xmlns:a16="http://schemas.microsoft.com/office/drawing/2014/main" id="{B46328A8-B15F-42FD-9392-3AE208DDA2B6}"/>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031939" y="500535"/>
          <a:ext cx="3203324" cy="12044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403752</xdr:colOff>
      <xdr:row>0</xdr:row>
      <xdr:rowOff>275167</xdr:rowOff>
    </xdr:from>
    <xdr:to>
      <xdr:col>11</xdr:col>
      <xdr:colOff>1466302</xdr:colOff>
      <xdr:row>4</xdr:row>
      <xdr:rowOff>148168</xdr:rowOff>
    </xdr:to>
    <xdr:pic>
      <xdr:nvPicPr>
        <xdr:cNvPr id="3" name="Picture 2" descr="cid:image001.jpg@01D4985E.55ACC200">
          <a:extLst>
            <a:ext uri="{FF2B5EF4-FFF2-40B4-BE49-F238E27FC236}">
              <a16:creationId xmlns:a16="http://schemas.microsoft.com/office/drawing/2014/main" id="{A995F3C1-2B2D-4049-916E-0686974AF63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235669" y="275167"/>
          <a:ext cx="3020466" cy="1121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292551</xdr:colOff>
      <xdr:row>0</xdr:row>
      <xdr:rowOff>340176</xdr:rowOff>
    </xdr:from>
    <xdr:to>
      <xdr:col>17</xdr:col>
      <xdr:colOff>1984374</xdr:colOff>
      <xdr:row>5</xdr:row>
      <xdr:rowOff>69660</xdr:rowOff>
    </xdr:to>
    <xdr:pic>
      <xdr:nvPicPr>
        <xdr:cNvPr id="2" name="Picture 1" descr="cid:image001.jpg@01D4985E.55ACC200">
          <a:extLst>
            <a:ext uri="{FF2B5EF4-FFF2-40B4-BE49-F238E27FC236}">
              <a16:creationId xmlns:a16="http://schemas.microsoft.com/office/drawing/2014/main" id="{DECCC487-13A4-4612-B2A1-9FA8FB3C8F0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593658" y="340176"/>
          <a:ext cx="3338287" cy="12398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40821</xdr:colOff>
      <xdr:row>1</xdr:row>
      <xdr:rowOff>13608</xdr:rowOff>
    </xdr:from>
    <xdr:to>
      <xdr:col>17</xdr:col>
      <xdr:colOff>1827893</xdr:colOff>
      <xdr:row>5</xdr:row>
      <xdr:rowOff>110485</xdr:rowOff>
    </xdr:to>
    <xdr:pic>
      <xdr:nvPicPr>
        <xdr:cNvPr id="2" name="Picture 1" descr="cid:image001.jpg@01D4985E.55ACC200">
          <a:extLst>
            <a:ext uri="{FF2B5EF4-FFF2-40B4-BE49-F238E27FC236}">
              <a16:creationId xmlns:a16="http://schemas.microsoft.com/office/drawing/2014/main" id="{F7161CB3-A27C-4745-9F70-B9A99AD6BE2A}"/>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165035" y="381001"/>
          <a:ext cx="3338287" cy="12398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13607</xdr:colOff>
      <xdr:row>0</xdr:row>
      <xdr:rowOff>231321</xdr:rowOff>
    </xdr:from>
    <xdr:to>
      <xdr:col>17</xdr:col>
      <xdr:colOff>1800679</xdr:colOff>
      <xdr:row>4</xdr:row>
      <xdr:rowOff>192127</xdr:rowOff>
    </xdr:to>
    <xdr:pic>
      <xdr:nvPicPr>
        <xdr:cNvPr id="3" name="Picture 2" descr="cid:image001.jpg@01D4985E.55ACC200">
          <a:extLst>
            <a:ext uri="{FF2B5EF4-FFF2-40B4-BE49-F238E27FC236}">
              <a16:creationId xmlns:a16="http://schemas.microsoft.com/office/drawing/2014/main" id="{E380BE44-ADE6-4EE6-A8CC-FC8B8C4DA29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137821" y="231321"/>
          <a:ext cx="3338287" cy="12398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13608</xdr:colOff>
      <xdr:row>1</xdr:row>
      <xdr:rowOff>27213</xdr:rowOff>
    </xdr:from>
    <xdr:to>
      <xdr:col>17</xdr:col>
      <xdr:colOff>1800680</xdr:colOff>
      <xdr:row>5</xdr:row>
      <xdr:rowOff>15233</xdr:rowOff>
    </xdr:to>
    <xdr:pic>
      <xdr:nvPicPr>
        <xdr:cNvPr id="2" name="Picture 1" descr="cid:image001.jpg@01D4985E.55ACC200">
          <a:extLst>
            <a:ext uri="{FF2B5EF4-FFF2-40B4-BE49-F238E27FC236}">
              <a16:creationId xmlns:a16="http://schemas.microsoft.com/office/drawing/2014/main" id="{CF58B8E7-BB9A-4F36-B4BE-0B177EE53C4A}"/>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151429" y="367392"/>
          <a:ext cx="3338287" cy="12398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15</xdr:col>
      <xdr:colOff>13607</xdr:colOff>
      <xdr:row>1</xdr:row>
      <xdr:rowOff>13607</xdr:rowOff>
    </xdr:from>
    <xdr:to>
      <xdr:col>17</xdr:col>
      <xdr:colOff>1800679</xdr:colOff>
      <xdr:row>5</xdr:row>
      <xdr:rowOff>96877</xdr:rowOff>
    </xdr:to>
    <xdr:pic>
      <xdr:nvPicPr>
        <xdr:cNvPr id="2" name="Picture 1" descr="cid:image001.jpg@01D4985E.55ACC200">
          <a:extLst>
            <a:ext uri="{FF2B5EF4-FFF2-40B4-BE49-F238E27FC236}">
              <a16:creationId xmlns:a16="http://schemas.microsoft.com/office/drawing/2014/main" id="{CA87C9E1-D6D1-431A-881B-CB215AE54EF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137821" y="353786"/>
          <a:ext cx="3338287" cy="12398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15</xdr:col>
      <xdr:colOff>42522</xdr:colOff>
      <xdr:row>2</xdr:row>
      <xdr:rowOff>25514</xdr:rowOff>
    </xdr:from>
    <xdr:to>
      <xdr:col>17</xdr:col>
      <xdr:colOff>1836398</xdr:colOff>
      <xdr:row>5</xdr:row>
      <xdr:rowOff>265266</xdr:rowOff>
    </xdr:to>
    <xdr:pic>
      <xdr:nvPicPr>
        <xdr:cNvPr id="2" name="Picture 1" descr="cid:image001.jpg@01D4985E.55ACC200">
          <a:extLst>
            <a:ext uri="{FF2B5EF4-FFF2-40B4-BE49-F238E27FC236}">
              <a16:creationId xmlns:a16="http://schemas.microsoft.com/office/drawing/2014/main" id="{139E6524-BC65-405D-A693-FC5760252E06}"/>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221165" y="597014"/>
          <a:ext cx="3345090" cy="12602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15</xdr:col>
      <xdr:colOff>1</xdr:colOff>
      <xdr:row>2</xdr:row>
      <xdr:rowOff>0</xdr:rowOff>
    </xdr:from>
    <xdr:to>
      <xdr:col>17</xdr:col>
      <xdr:colOff>1787074</xdr:colOff>
      <xdr:row>5</xdr:row>
      <xdr:rowOff>219341</xdr:rowOff>
    </xdr:to>
    <xdr:pic>
      <xdr:nvPicPr>
        <xdr:cNvPr id="2" name="Picture 1" descr="cid:image001.jpg@01D4985E.55ACC200">
          <a:extLst>
            <a:ext uri="{FF2B5EF4-FFF2-40B4-BE49-F238E27FC236}">
              <a16:creationId xmlns:a16="http://schemas.microsoft.com/office/drawing/2014/main" id="{FBA256D2-3976-4A39-BB91-E3A206E4ABB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178644" y="571500"/>
          <a:ext cx="3338287" cy="12398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52"/>
  <sheetViews>
    <sheetView tabSelected="1" zoomScaleNormal="100" zoomScalePageLayoutView="80" workbookViewId="0">
      <pane ySplit="6" topLeftCell="A7" activePane="bottomLeft" state="frozen"/>
      <selection pane="bottomLeft" activeCell="E13" sqref="E13"/>
    </sheetView>
  </sheetViews>
  <sheetFormatPr defaultColWidth="8.85546875" defaultRowHeight="18.75"/>
  <cols>
    <col min="1" max="1" width="1.5703125" customWidth="1"/>
    <col min="2" max="2" width="45.28515625" style="33" customWidth="1"/>
    <col min="3" max="3" width="4.42578125" style="4" customWidth="1"/>
    <col min="4" max="5" width="18.7109375" style="33" customWidth="1"/>
    <col min="6" max="6" width="4.42578125" style="4" customWidth="1"/>
    <col min="7" max="7" width="20.28515625" style="6" customWidth="1"/>
    <col min="8" max="8" width="20.140625" style="62" customWidth="1"/>
    <col min="9" max="9" width="9.7109375" style="4" customWidth="1"/>
    <col min="10" max="10" width="9.7109375" style="6" customWidth="1"/>
    <col min="11" max="21" width="9.7109375" customWidth="1"/>
  </cols>
  <sheetData>
    <row r="1" spans="2:13" ht="6" customHeight="1">
      <c r="B1" s="7"/>
      <c r="C1" s="8"/>
      <c r="D1" s="9"/>
      <c r="E1" s="9"/>
      <c r="F1" s="8"/>
      <c r="G1" s="9"/>
      <c r="H1" s="63"/>
      <c r="I1" s="8"/>
      <c r="J1" s="7"/>
    </row>
    <row r="2" spans="2:13" ht="46.5" customHeight="1">
      <c r="B2" s="639" t="s">
        <v>588</v>
      </c>
      <c r="C2" s="636"/>
      <c r="D2" s="492" t="s">
        <v>701</v>
      </c>
      <c r="E2" s="637">
        <v>2019</v>
      </c>
      <c r="G2" s="657" t="s">
        <v>700</v>
      </c>
      <c r="H2" s="638"/>
    </row>
    <row r="3" spans="2:13" ht="6" customHeight="1">
      <c r="B3" s="7"/>
      <c r="C3" s="8"/>
      <c r="D3" s="9"/>
      <c r="E3" s="9"/>
      <c r="F3" s="8"/>
      <c r="G3" s="9"/>
      <c r="H3" s="63"/>
      <c r="I3" s="8"/>
      <c r="J3" s="7"/>
    </row>
    <row r="4" spans="2:13" s="344" customFormat="1" ht="24" customHeight="1">
      <c r="C4" s="721" t="s">
        <v>0</v>
      </c>
      <c r="D4" s="721"/>
      <c r="E4" s="721"/>
      <c r="F4" s="721"/>
      <c r="G4" s="721"/>
      <c r="H4" s="721"/>
      <c r="I4" s="721"/>
      <c r="J4" s="352"/>
    </row>
    <row r="5" spans="2:13" ht="22.5" customHeight="1">
      <c r="C5" s="722"/>
      <c r="D5" s="723"/>
      <c r="E5" s="723"/>
      <c r="F5" s="723"/>
      <c r="G5" s="723"/>
      <c r="H5" s="723"/>
      <c r="I5" s="724"/>
    </row>
    <row r="6" spans="2:13" ht="6" customHeight="1">
      <c r="B6" s="13"/>
      <c r="C6" s="13"/>
      <c r="D6" s="13"/>
      <c r="E6" s="13"/>
      <c r="F6" s="13"/>
      <c r="G6" s="13"/>
      <c r="H6" s="64"/>
      <c r="I6" s="13"/>
      <c r="J6" s="2"/>
    </row>
    <row r="7" spans="2:13" s="344" customFormat="1" ht="16.5" customHeight="1">
      <c r="B7" s="339" t="s">
        <v>50</v>
      </c>
      <c r="C7" s="340"/>
      <c r="D7" s="341"/>
      <c r="E7" s="341"/>
      <c r="F7" s="340"/>
      <c r="G7" s="342"/>
      <c r="H7" s="343"/>
      <c r="I7" s="340"/>
      <c r="J7" s="342"/>
    </row>
    <row r="8" spans="2:13" s="344" customFormat="1" ht="16.5" customHeight="1">
      <c r="B8" s="725" t="s">
        <v>707</v>
      </c>
      <c r="C8" s="725"/>
      <c r="D8" s="725"/>
      <c r="E8" s="725"/>
      <c r="F8" s="725"/>
      <c r="G8" s="725"/>
      <c r="H8" s="725"/>
      <c r="I8" s="725"/>
      <c r="J8" s="725"/>
      <c r="K8" s="725"/>
      <c r="L8" s="725"/>
      <c r="M8" s="725"/>
    </row>
    <row r="9" spans="2:13" s="344" customFormat="1" ht="16.5" customHeight="1">
      <c r="B9" s="725"/>
      <c r="C9" s="725"/>
      <c r="D9" s="725"/>
      <c r="E9" s="725"/>
      <c r="F9" s="725"/>
      <c r="G9" s="725"/>
      <c r="H9" s="725"/>
      <c r="I9" s="725"/>
      <c r="J9" s="725"/>
      <c r="K9" s="725"/>
      <c r="L9" s="725"/>
      <c r="M9" s="725"/>
    </row>
    <row r="10" spans="2:13" s="344" customFormat="1" ht="16.5" customHeight="1">
      <c r="B10" s="725"/>
      <c r="C10" s="725"/>
      <c r="D10" s="725"/>
      <c r="E10" s="725"/>
      <c r="F10" s="725"/>
      <c r="G10" s="725"/>
      <c r="H10" s="725"/>
      <c r="I10" s="725"/>
      <c r="J10" s="725"/>
      <c r="K10" s="725"/>
      <c r="L10" s="725"/>
      <c r="M10" s="725"/>
    </row>
    <row r="11" spans="2:13" s="344" customFormat="1" ht="16.5" customHeight="1">
      <c r="B11" s="725"/>
      <c r="C11" s="725"/>
      <c r="D11" s="725"/>
      <c r="E11" s="725"/>
      <c r="F11" s="725"/>
      <c r="G11" s="725"/>
      <c r="H11" s="725"/>
      <c r="I11" s="725"/>
      <c r="J11" s="725"/>
      <c r="K11" s="725"/>
      <c r="L11" s="725"/>
      <c r="M11" s="725"/>
    </row>
    <row r="12" spans="2:13" s="344" customFormat="1" ht="5.25" customHeight="1">
      <c r="B12" s="341"/>
      <c r="C12" s="340"/>
      <c r="D12" s="341"/>
      <c r="E12" s="341"/>
      <c r="F12" s="340"/>
      <c r="G12" s="342"/>
      <c r="H12" s="343"/>
      <c r="I12" s="340"/>
      <c r="J12" s="342"/>
    </row>
    <row r="13" spans="2:13" s="344" customFormat="1" ht="16.5" customHeight="1">
      <c r="B13" s="339" t="s">
        <v>51</v>
      </c>
      <c r="C13" s="340"/>
      <c r="D13" s="341"/>
      <c r="E13" s="341"/>
      <c r="F13" s="340"/>
      <c r="G13" s="342"/>
      <c r="H13" s="343"/>
      <c r="I13" s="340"/>
      <c r="J13" s="342"/>
    </row>
    <row r="14" spans="2:13" s="344" customFormat="1" ht="16.5" customHeight="1">
      <c r="B14" s="725" t="s">
        <v>708</v>
      </c>
      <c r="C14" s="725"/>
      <c r="D14" s="725"/>
      <c r="E14" s="725"/>
      <c r="F14" s="725"/>
      <c r="G14" s="725"/>
      <c r="H14" s="725"/>
      <c r="I14" s="725"/>
      <c r="J14" s="725"/>
      <c r="K14" s="725"/>
      <c r="L14" s="725"/>
      <c r="M14" s="725"/>
    </row>
    <row r="15" spans="2:13" s="344" customFormat="1" ht="16.5" customHeight="1">
      <c r="B15" s="725"/>
      <c r="C15" s="725"/>
      <c r="D15" s="725"/>
      <c r="E15" s="725"/>
      <c r="F15" s="725"/>
      <c r="G15" s="725"/>
      <c r="H15" s="725"/>
      <c r="I15" s="725"/>
      <c r="J15" s="725"/>
      <c r="K15" s="725"/>
      <c r="L15" s="725"/>
      <c r="M15" s="725"/>
    </row>
    <row r="16" spans="2:13" s="344" customFormat="1" ht="16.5" customHeight="1">
      <c r="B16" s="725"/>
      <c r="C16" s="725"/>
      <c r="D16" s="725"/>
      <c r="E16" s="725"/>
      <c r="F16" s="725"/>
      <c r="G16" s="725"/>
      <c r="H16" s="725"/>
      <c r="I16" s="725"/>
      <c r="J16" s="725"/>
      <c r="K16" s="725"/>
      <c r="L16" s="725"/>
      <c r="M16" s="725"/>
    </row>
    <row r="17" spans="2:13" s="344" customFormat="1" ht="16.5" customHeight="1">
      <c r="B17" s="725"/>
      <c r="C17" s="725"/>
      <c r="D17" s="725"/>
      <c r="E17" s="725"/>
      <c r="F17" s="725"/>
      <c r="G17" s="725"/>
      <c r="H17" s="725"/>
      <c r="I17" s="725"/>
      <c r="J17" s="725"/>
      <c r="K17" s="725"/>
      <c r="L17" s="725"/>
      <c r="M17" s="725"/>
    </row>
    <row r="18" spans="2:13" s="344" customFormat="1" ht="16.5" customHeight="1">
      <c r="B18" s="725"/>
      <c r="C18" s="725"/>
      <c r="D18" s="725"/>
      <c r="E18" s="725"/>
      <c r="F18" s="725"/>
      <c r="G18" s="725"/>
      <c r="H18" s="725"/>
      <c r="I18" s="725"/>
      <c r="J18" s="725"/>
      <c r="K18" s="725"/>
      <c r="L18" s="725"/>
      <c r="M18" s="725"/>
    </row>
    <row r="19" spans="2:13" s="344" customFormat="1" ht="16.5" customHeight="1">
      <c r="B19" s="725"/>
      <c r="C19" s="725"/>
      <c r="D19" s="725"/>
      <c r="E19" s="725"/>
      <c r="F19" s="725"/>
      <c r="G19" s="725"/>
      <c r="H19" s="725"/>
      <c r="I19" s="725"/>
      <c r="J19" s="725"/>
      <c r="K19" s="725"/>
      <c r="L19" s="725"/>
      <c r="M19" s="725"/>
    </row>
    <row r="20" spans="2:13" s="344" customFormat="1" ht="5.25" customHeight="1">
      <c r="B20" s="341"/>
      <c r="C20" s="340"/>
      <c r="D20" s="341"/>
      <c r="E20" s="341"/>
      <c r="F20" s="340"/>
      <c r="G20" s="342"/>
      <c r="H20" s="343"/>
      <c r="I20" s="340"/>
      <c r="J20" s="342"/>
    </row>
    <row r="21" spans="2:13" s="344" customFormat="1" ht="16.5" customHeight="1">
      <c r="B21" s="339" t="s">
        <v>52</v>
      </c>
      <c r="C21" s="340"/>
      <c r="D21" s="341"/>
      <c r="E21" s="341"/>
      <c r="F21" s="340"/>
      <c r="G21" s="342"/>
      <c r="H21" s="343"/>
      <c r="I21" s="340"/>
      <c r="J21" s="342"/>
    </row>
    <row r="22" spans="2:13" s="344" customFormat="1" ht="16.5" customHeight="1">
      <c r="B22" s="725" t="s">
        <v>709</v>
      </c>
      <c r="C22" s="725"/>
      <c r="D22" s="725"/>
      <c r="E22" s="725"/>
      <c r="F22" s="725"/>
      <c r="G22" s="725"/>
      <c r="H22" s="725"/>
      <c r="I22" s="725"/>
      <c r="J22" s="725"/>
      <c r="K22" s="725"/>
      <c r="L22" s="725"/>
      <c r="M22" s="725"/>
    </row>
    <row r="23" spans="2:13" s="344" customFormat="1" ht="16.5" customHeight="1">
      <c r="B23" s="725"/>
      <c r="C23" s="725"/>
      <c r="D23" s="725"/>
      <c r="E23" s="725"/>
      <c r="F23" s="725"/>
      <c r="G23" s="725"/>
      <c r="H23" s="725"/>
      <c r="I23" s="725"/>
      <c r="J23" s="725"/>
      <c r="K23" s="725"/>
      <c r="L23" s="725"/>
      <c r="M23" s="725"/>
    </row>
    <row r="24" spans="2:13" s="344" customFormat="1" ht="16.5" customHeight="1">
      <c r="B24" s="725"/>
      <c r="C24" s="725"/>
      <c r="D24" s="725"/>
      <c r="E24" s="725"/>
      <c r="F24" s="725"/>
      <c r="G24" s="725"/>
      <c r="H24" s="725"/>
      <c r="I24" s="725"/>
      <c r="J24" s="725"/>
      <c r="K24" s="725"/>
      <c r="L24" s="725"/>
      <c r="M24" s="725"/>
    </row>
    <row r="25" spans="2:13" s="344" customFormat="1" ht="16.5" customHeight="1">
      <c r="B25" s="725"/>
      <c r="C25" s="725"/>
      <c r="D25" s="725"/>
      <c r="E25" s="725"/>
      <c r="F25" s="725"/>
      <c r="G25" s="725"/>
      <c r="H25" s="725"/>
      <c r="I25" s="725"/>
      <c r="J25" s="725"/>
      <c r="K25" s="725"/>
      <c r="L25" s="725"/>
      <c r="M25" s="725"/>
    </row>
    <row r="26" spans="2:13" s="344" customFormat="1" ht="16.5" customHeight="1">
      <c r="B26" s="725"/>
      <c r="C26" s="725"/>
      <c r="D26" s="725"/>
      <c r="E26" s="725"/>
      <c r="F26" s="725"/>
      <c r="G26" s="725"/>
      <c r="H26" s="725"/>
      <c r="I26" s="725"/>
      <c r="J26" s="725"/>
      <c r="K26" s="725"/>
      <c r="L26" s="725"/>
      <c r="M26" s="725"/>
    </row>
    <row r="27" spans="2:13" s="344" customFormat="1" ht="5.25" customHeight="1">
      <c r="B27" s="341"/>
      <c r="C27" s="340"/>
      <c r="D27" s="341"/>
      <c r="E27" s="341"/>
      <c r="F27" s="340"/>
      <c r="G27" s="342"/>
      <c r="H27" s="343"/>
      <c r="I27" s="340"/>
      <c r="J27" s="342"/>
    </row>
    <row r="28" spans="2:13" s="344" customFormat="1" ht="16.5" customHeight="1">
      <c r="B28" s="339" t="s">
        <v>53</v>
      </c>
      <c r="C28" s="340"/>
      <c r="D28" s="341"/>
      <c r="E28" s="341"/>
      <c r="F28" s="340"/>
      <c r="G28" s="342"/>
      <c r="H28" s="343"/>
      <c r="I28" s="340"/>
      <c r="J28" s="342"/>
    </row>
    <row r="29" spans="2:13" s="344" customFormat="1" ht="16.5" customHeight="1">
      <c r="B29" s="725" t="s">
        <v>710</v>
      </c>
      <c r="C29" s="725"/>
      <c r="D29" s="725"/>
      <c r="E29" s="725"/>
      <c r="F29" s="725"/>
      <c r="G29" s="725"/>
      <c r="H29" s="725"/>
      <c r="I29" s="725"/>
      <c r="J29" s="725"/>
      <c r="K29" s="725"/>
      <c r="L29" s="725"/>
      <c r="M29" s="725"/>
    </row>
    <row r="30" spans="2:13" s="344" customFormat="1" ht="16.5" customHeight="1">
      <c r="B30" s="725"/>
      <c r="C30" s="725"/>
      <c r="D30" s="725"/>
      <c r="E30" s="725"/>
      <c r="F30" s="725"/>
      <c r="G30" s="725"/>
      <c r="H30" s="725"/>
      <c r="I30" s="725"/>
      <c r="J30" s="725"/>
      <c r="K30" s="725"/>
      <c r="L30" s="725"/>
      <c r="M30" s="725"/>
    </row>
    <row r="31" spans="2:13" s="344" customFormat="1" ht="16.5" customHeight="1">
      <c r="B31" s="725"/>
      <c r="C31" s="725"/>
      <c r="D31" s="725"/>
      <c r="E31" s="725"/>
      <c r="F31" s="725"/>
      <c r="G31" s="725"/>
      <c r="H31" s="725"/>
      <c r="I31" s="725"/>
      <c r="J31" s="725"/>
      <c r="K31" s="725"/>
      <c r="L31" s="725"/>
      <c r="M31" s="725"/>
    </row>
    <row r="32" spans="2:13" s="344" customFormat="1" ht="16.5" customHeight="1">
      <c r="B32" s="725"/>
      <c r="C32" s="725"/>
      <c r="D32" s="725"/>
      <c r="E32" s="725"/>
      <c r="F32" s="725"/>
      <c r="G32" s="725"/>
      <c r="H32" s="725"/>
      <c r="I32" s="725"/>
      <c r="J32" s="725"/>
      <c r="K32" s="725"/>
      <c r="L32" s="725"/>
      <c r="M32" s="725"/>
    </row>
    <row r="33" spans="2:13" s="344" customFormat="1" ht="16.5" customHeight="1">
      <c r="B33" s="725"/>
      <c r="C33" s="725"/>
      <c r="D33" s="725"/>
      <c r="E33" s="725"/>
      <c r="F33" s="725"/>
      <c r="G33" s="725"/>
      <c r="H33" s="725"/>
      <c r="I33" s="725"/>
      <c r="J33" s="725"/>
      <c r="K33" s="725"/>
      <c r="L33" s="725"/>
      <c r="M33" s="725"/>
    </row>
    <row r="34" spans="2:13" s="344" customFormat="1" ht="5.25" customHeight="1">
      <c r="B34" s="341"/>
      <c r="C34" s="340"/>
      <c r="D34" s="341"/>
      <c r="E34" s="341"/>
      <c r="F34" s="340"/>
      <c r="G34" s="342"/>
      <c r="H34" s="343"/>
      <c r="I34" s="340"/>
      <c r="J34" s="342"/>
    </row>
    <row r="35" spans="2:13" s="344" customFormat="1" ht="16.5" customHeight="1">
      <c r="B35" s="339" t="s">
        <v>54</v>
      </c>
      <c r="C35" s="340"/>
      <c r="D35" s="341"/>
      <c r="E35" s="341"/>
      <c r="F35" s="340"/>
      <c r="G35" s="342"/>
      <c r="H35" s="343"/>
      <c r="I35" s="340"/>
      <c r="J35" s="342"/>
    </row>
    <row r="36" spans="2:13" s="344" customFormat="1" ht="16.5" customHeight="1">
      <c r="B36" s="725" t="s">
        <v>711</v>
      </c>
      <c r="C36" s="725"/>
      <c r="D36" s="725"/>
      <c r="E36" s="725"/>
      <c r="F36" s="725"/>
      <c r="G36" s="725"/>
      <c r="H36" s="725"/>
      <c r="I36" s="725"/>
      <c r="J36" s="725"/>
      <c r="K36" s="725"/>
      <c r="L36" s="725"/>
      <c r="M36" s="725"/>
    </row>
    <row r="37" spans="2:13" s="344" customFormat="1" ht="16.5" customHeight="1">
      <c r="B37" s="725"/>
      <c r="C37" s="725"/>
      <c r="D37" s="725"/>
      <c r="E37" s="725"/>
      <c r="F37" s="725"/>
      <c r="G37" s="725"/>
      <c r="H37" s="725"/>
      <c r="I37" s="725"/>
      <c r="J37" s="725"/>
      <c r="K37" s="725"/>
      <c r="L37" s="725"/>
      <c r="M37" s="725"/>
    </row>
    <row r="38" spans="2:13" s="344" customFormat="1" ht="16.5" customHeight="1">
      <c r="B38" s="725"/>
      <c r="C38" s="725"/>
      <c r="D38" s="725"/>
      <c r="E38" s="725"/>
      <c r="F38" s="725"/>
      <c r="G38" s="725"/>
      <c r="H38" s="725"/>
      <c r="I38" s="725"/>
      <c r="J38" s="725"/>
      <c r="K38" s="725"/>
      <c r="L38" s="725"/>
      <c r="M38" s="725"/>
    </row>
    <row r="39" spans="2:13" s="344" customFormat="1" ht="16.5" customHeight="1">
      <c r="B39" s="725"/>
      <c r="C39" s="725"/>
      <c r="D39" s="725"/>
      <c r="E39" s="725"/>
      <c r="F39" s="725"/>
      <c r="G39" s="725"/>
      <c r="H39" s="725"/>
      <c r="I39" s="725"/>
      <c r="J39" s="725"/>
      <c r="K39" s="725"/>
      <c r="L39" s="725"/>
      <c r="M39" s="725"/>
    </row>
    <row r="40" spans="2:13" s="344" customFormat="1" ht="5.25" customHeight="1">
      <c r="B40" s="341"/>
      <c r="C40" s="340"/>
      <c r="D40" s="341"/>
      <c r="E40" s="341"/>
      <c r="F40" s="340"/>
      <c r="G40" s="342"/>
      <c r="H40" s="343"/>
      <c r="I40" s="340"/>
      <c r="J40" s="342"/>
    </row>
    <row r="41" spans="2:13" s="344" customFormat="1" ht="16.5" customHeight="1">
      <c r="B41" s="339" t="s">
        <v>55</v>
      </c>
      <c r="C41" s="340"/>
      <c r="D41" s="341"/>
      <c r="E41" s="341"/>
      <c r="F41" s="340"/>
      <c r="G41" s="342"/>
      <c r="H41" s="343"/>
      <c r="I41" s="340"/>
      <c r="J41" s="342"/>
    </row>
    <row r="42" spans="2:13" s="344" customFormat="1" ht="16.5" customHeight="1">
      <c r="B42" s="725" t="s">
        <v>712</v>
      </c>
      <c r="C42" s="725"/>
      <c r="D42" s="725"/>
      <c r="E42" s="725"/>
      <c r="F42" s="725"/>
      <c r="G42" s="725"/>
      <c r="H42" s="725"/>
      <c r="I42" s="725"/>
      <c r="J42" s="725"/>
      <c r="K42" s="725"/>
      <c r="L42" s="725"/>
      <c r="M42" s="725"/>
    </row>
    <row r="43" spans="2:13" s="344" customFormat="1" ht="16.5" customHeight="1">
      <c r="B43" s="725"/>
      <c r="C43" s="725"/>
      <c r="D43" s="725"/>
      <c r="E43" s="725"/>
      <c r="F43" s="725"/>
      <c r="G43" s="725"/>
      <c r="H43" s="725"/>
      <c r="I43" s="725"/>
      <c r="J43" s="725"/>
      <c r="K43" s="725"/>
      <c r="L43" s="725"/>
      <c r="M43" s="725"/>
    </row>
    <row r="44" spans="2:13" s="344" customFormat="1" ht="16.5" customHeight="1">
      <c r="B44" s="725"/>
      <c r="C44" s="725"/>
      <c r="D44" s="725"/>
      <c r="E44" s="725"/>
      <c r="F44" s="725"/>
      <c r="G44" s="725"/>
      <c r="H44" s="725"/>
      <c r="I44" s="725"/>
      <c r="J44" s="725"/>
      <c r="K44" s="725"/>
      <c r="L44" s="725"/>
      <c r="M44" s="725"/>
    </row>
    <row r="45" spans="2:13" s="344" customFormat="1" ht="16.5" customHeight="1">
      <c r="B45" s="725"/>
      <c r="C45" s="725"/>
      <c r="D45" s="725"/>
      <c r="E45" s="725"/>
      <c r="F45" s="725"/>
      <c r="G45" s="725"/>
      <c r="H45" s="725"/>
      <c r="I45" s="725"/>
      <c r="J45" s="725"/>
      <c r="K45" s="725"/>
      <c r="L45" s="725"/>
      <c r="M45" s="725"/>
    </row>
    <row r="46" spans="2:13" s="344" customFormat="1" ht="16.5" customHeight="1">
      <c r="B46" s="725"/>
      <c r="C46" s="725"/>
      <c r="D46" s="725"/>
      <c r="E46" s="725"/>
      <c r="F46" s="725"/>
      <c r="G46" s="725"/>
      <c r="H46" s="725"/>
      <c r="I46" s="725"/>
      <c r="J46" s="725"/>
      <c r="K46" s="725"/>
      <c r="L46" s="725"/>
      <c r="M46" s="725"/>
    </row>
    <row r="47" spans="2:13" s="344" customFormat="1" ht="16.5" customHeight="1">
      <c r="B47" s="725"/>
      <c r="C47" s="725"/>
      <c r="D47" s="725"/>
      <c r="E47" s="725"/>
      <c r="F47" s="725"/>
      <c r="G47" s="725"/>
      <c r="H47" s="725"/>
      <c r="I47" s="725"/>
      <c r="J47" s="725"/>
      <c r="K47" s="725"/>
      <c r="L47" s="725"/>
      <c r="M47" s="725"/>
    </row>
    <row r="48" spans="2:13" s="344" customFormat="1" ht="5.25" customHeight="1">
      <c r="B48" s="341"/>
      <c r="C48" s="340"/>
      <c r="D48" s="341"/>
      <c r="E48" s="341"/>
      <c r="F48" s="340"/>
      <c r="G48" s="342"/>
      <c r="H48" s="343"/>
      <c r="I48" s="340"/>
      <c r="J48" s="342"/>
    </row>
    <row r="49" spans="2:13" s="344" customFormat="1" ht="16.5" customHeight="1">
      <c r="B49" s="339" t="s">
        <v>56</v>
      </c>
      <c r="C49" s="340"/>
      <c r="D49" s="341"/>
      <c r="E49" s="341"/>
      <c r="F49" s="340"/>
      <c r="G49" s="342"/>
      <c r="H49" s="343"/>
      <c r="I49" s="340"/>
      <c r="J49" s="342"/>
    </row>
    <row r="50" spans="2:13" s="344" customFormat="1" ht="16.5" customHeight="1">
      <c r="B50" s="725" t="s">
        <v>731</v>
      </c>
      <c r="C50" s="725"/>
      <c r="D50" s="725"/>
      <c r="E50" s="725"/>
      <c r="F50" s="725"/>
      <c r="G50" s="725"/>
      <c r="H50" s="725"/>
      <c r="I50" s="725"/>
      <c r="J50" s="725"/>
      <c r="K50" s="725"/>
      <c r="L50" s="725"/>
      <c r="M50" s="725"/>
    </row>
    <row r="51" spans="2:13" s="344" customFormat="1" ht="16.5" customHeight="1">
      <c r="B51" s="725"/>
      <c r="C51" s="725"/>
      <c r="D51" s="725"/>
      <c r="E51" s="725"/>
      <c r="F51" s="725"/>
      <c r="G51" s="725"/>
      <c r="H51" s="725"/>
      <c r="I51" s="725"/>
      <c r="J51" s="725"/>
      <c r="K51" s="725"/>
      <c r="L51" s="725"/>
      <c r="M51" s="725"/>
    </row>
    <row r="52" spans="2:13" s="344" customFormat="1" ht="16.5" customHeight="1">
      <c r="B52" s="725"/>
      <c r="C52" s="725"/>
      <c r="D52" s="725"/>
      <c r="E52" s="725"/>
      <c r="F52" s="725"/>
      <c r="G52" s="725"/>
      <c r="H52" s="725"/>
      <c r="I52" s="725"/>
      <c r="J52" s="725"/>
      <c r="K52" s="725"/>
      <c r="L52" s="725"/>
      <c r="M52" s="725"/>
    </row>
    <row r="53" spans="2:13" s="344" customFormat="1" ht="16.5" customHeight="1">
      <c r="B53" s="725"/>
      <c r="C53" s="725"/>
      <c r="D53" s="725"/>
      <c r="E53" s="725"/>
      <c r="F53" s="725"/>
      <c r="G53" s="725"/>
      <c r="H53" s="725"/>
      <c r="I53" s="725"/>
      <c r="J53" s="725"/>
      <c r="K53" s="725"/>
      <c r="L53" s="725"/>
      <c r="M53" s="725"/>
    </row>
    <row r="54" spans="2:13" s="344" customFormat="1" ht="5.25" customHeight="1">
      <c r="B54" s="341"/>
      <c r="C54" s="340"/>
      <c r="D54" s="341"/>
      <c r="E54" s="341"/>
      <c r="F54" s="340"/>
      <c r="G54" s="342"/>
      <c r="H54" s="343"/>
      <c r="I54" s="340"/>
      <c r="J54" s="342"/>
    </row>
    <row r="55" spans="2:13" s="344" customFormat="1" ht="16.5" customHeight="1">
      <c r="B55" s="339" t="s">
        <v>57</v>
      </c>
      <c r="C55" s="340"/>
      <c r="D55" s="341"/>
      <c r="E55" s="341"/>
      <c r="F55" s="340"/>
      <c r="G55" s="342"/>
      <c r="H55" s="343"/>
      <c r="I55" s="340"/>
      <c r="J55" s="342"/>
    </row>
    <row r="56" spans="2:13" s="344" customFormat="1" ht="16.5" customHeight="1">
      <c r="B56" s="725" t="s">
        <v>713</v>
      </c>
      <c r="C56" s="725"/>
      <c r="D56" s="725"/>
      <c r="E56" s="725"/>
      <c r="F56" s="725"/>
      <c r="G56" s="725"/>
      <c r="H56" s="725"/>
      <c r="I56" s="725"/>
      <c r="J56" s="725"/>
      <c r="K56" s="725"/>
      <c r="L56" s="725"/>
      <c r="M56" s="725"/>
    </row>
    <row r="57" spans="2:13" s="344" customFormat="1" ht="16.5" customHeight="1">
      <c r="B57" s="725"/>
      <c r="C57" s="725"/>
      <c r="D57" s="725"/>
      <c r="E57" s="725"/>
      <c r="F57" s="725"/>
      <c r="G57" s="725"/>
      <c r="H57" s="725"/>
      <c r="I57" s="725"/>
      <c r="J57" s="725"/>
      <c r="K57" s="725"/>
      <c r="L57" s="725"/>
      <c r="M57" s="725"/>
    </row>
    <row r="58" spans="2:13" s="344" customFormat="1" ht="16.5" customHeight="1">
      <c r="B58" s="725"/>
      <c r="C58" s="725"/>
      <c r="D58" s="725"/>
      <c r="E58" s="725"/>
      <c r="F58" s="725"/>
      <c r="G58" s="725"/>
      <c r="H58" s="725"/>
      <c r="I58" s="725"/>
      <c r="J58" s="725"/>
      <c r="K58" s="725"/>
      <c r="L58" s="725"/>
      <c r="M58" s="725"/>
    </row>
    <row r="59" spans="2:13" s="344" customFormat="1" ht="5.25" customHeight="1">
      <c r="B59" s="341"/>
      <c r="C59" s="340"/>
      <c r="D59" s="341"/>
      <c r="E59" s="341"/>
      <c r="F59" s="340"/>
      <c r="G59" s="342"/>
      <c r="H59" s="343"/>
      <c r="I59" s="340"/>
      <c r="J59" s="342"/>
    </row>
    <row r="60" spans="2:13" s="344" customFormat="1" ht="16.5" customHeight="1">
      <c r="B60" s="339" t="s">
        <v>58</v>
      </c>
      <c r="C60" s="340"/>
      <c r="D60" s="341"/>
      <c r="E60" s="341"/>
      <c r="F60" s="340"/>
      <c r="G60" s="342"/>
      <c r="H60" s="343"/>
      <c r="I60" s="340"/>
      <c r="J60" s="342"/>
    </row>
    <row r="61" spans="2:13" s="344" customFormat="1" ht="16.5" customHeight="1">
      <c r="B61" s="725" t="s">
        <v>732</v>
      </c>
      <c r="C61" s="725"/>
      <c r="D61" s="725"/>
      <c r="E61" s="725"/>
      <c r="F61" s="725"/>
      <c r="G61" s="725"/>
      <c r="H61" s="725"/>
      <c r="I61" s="725"/>
      <c r="J61" s="725"/>
      <c r="K61" s="725"/>
      <c r="L61" s="725"/>
      <c r="M61" s="725"/>
    </row>
    <row r="62" spans="2:13" s="344" customFormat="1" ht="16.5" customHeight="1">
      <c r="B62" s="725"/>
      <c r="C62" s="725"/>
      <c r="D62" s="725"/>
      <c r="E62" s="725"/>
      <c r="F62" s="725"/>
      <c r="G62" s="725"/>
      <c r="H62" s="725"/>
      <c r="I62" s="725"/>
      <c r="J62" s="725"/>
      <c r="K62" s="725"/>
      <c r="L62" s="725"/>
      <c r="M62" s="725"/>
    </row>
    <row r="63" spans="2:13" s="344" customFormat="1" ht="5.25" customHeight="1">
      <c r="B63" s="341"/>
      <c r="C63" s="340"/>
      <c r="D63" s="341"/>
      <c r="E63" s="341"/>
      <c r="F63" s="340"/>
      <c r="G63" s="342"/>
      <c r="H63" s="343"/>
      <c r="I63" s="340"/>
      <c r="J63" s="342"/>
    </row>
    <row r="64" spans="2:13" s="344" customFormat="1" ht="16.5" customHeight="1">
      <c r="B64" s="339" t="s">
        <v>733</v>
      </c>
      <c r="C64" s="340"/>
      <c r="D64" s="341"/>
      <c r="E64" s="341"/>
      <c r="F64" s="340"/>
      <c r="G64" s="342"/>
      <c r="H64" s="343"/>
      <c r="I64" s="340"/>
      <c r="J64" s="342"/>
    </row>
    <row r="65" spans="2:13" s="344" customFormat="1" ht="16.5" customHeight="1">
      <c r="B65" s="726" t="s">
        <v>734</v>
      </c>
      <c r="C65" s="726"/>
      <c r="D65" s="726"/>
      <c r="E65" s="726"/>
      <c r="F65" s="726"/>
      <c r="G65" s="726"/>
      <c r="H65" s="726"/>
      <c r="I65" s="726"/>
      <c r="J65" s="726"/>
      <c r="K65" s="726"/>
      <c r="L65" s="726"/>
      <c r="M65" s="726"/>
    </row>
    <row r="66" spans="2:13" s="344" customFormat="1" ht="16.5" customHeight="1">
      <c r="B66" s="726"/>
      <c r="C66" s="726"/>
      <c r="D66" s="726"/>
      <c r="E66" s="726"/>
      <c r="F66" s="726"/>
      <c r="G66" s="726"/>
      <c r="H66" s="726"/>
      <c r="I66" s="726"/>
      <c r="J66" s="726"/>
      <c r="K66" s="726"/>
      <c r="L66" s="726"/>
      <c r="M66" s="726"/>
    </row>
    <row r="67" spans="2:13" s="344" customFormat="1" ht="5.25" customHeight="1">
      <c r="B67" s="341"/>
      <c r="C67" s="340"/>
      <c r="D67" s="341"/>
      <c r="E67" s="341"/>
      <c r="F67" s="340"/>
      <c r="G67" s="342"/>
      <c r="H67" s="343"/>
      <c r="I67" s="340"/>
      <c r="J67" s="342"/>
    </row>
    <row r="68" spans="2:13" s="344" customFormat="1" ht="16.5" customHeight="1">
      <c r="B68" s="339" t="s">
        <v>102</v>
      </c>
      <c r="C68" s="340"/>
      <c r="D68" s="341"/>
      <c r="E68" s="341"/>
      <c r="F68" s="340"/>
      <c r="G68" s="342"/>
      <c r="H68" s="343"/>
      <c r="I68" s="340"/>
      <c r="J68" s="342"/>
    </row>
    <row r="69" spans="2:13" s="344" customFormat="1" ht="16.5" customHeight="1">
      <c r="B69" s="725" t="s">
        <v>714</v>
      </c>
      <c r="C69" s="725"/>
      <c r="D69" s="725"/>
      <c r="E69" s="725"/>
      <c r="F69" s="725"/>
      <c r="G69" s="725"/>
      <c r="H69" s="725"/>
      <c r="I69" s="725"/>
      <c r="J69" s="725"/>
      <c r="K69" s="725"/>
      <c r="L69" s="725"/>
      <c r="M69" s="725"/>
    </row>
    <row r="70" spans="2:13" s="344" customFormat="1" ht="16.5" customHeight="1">
      <c r="B70" s="725"/>
      <c r="C70" s="725"/>
      <c r="D70" s="725"/>
      <c r="E70" s="725"/>
      <c r="F70" s="725"/>
      <c r="G70" s="725"/>
      <c r="H70" s="725"/>
      <c r="I70" s="725"/>
      <c r="J70" s="725"/>
      <c r="K70" s="725"/>
      <c r="L70" s="725"/>
      <c r="M70" s="725"/>
    </row>
    <row r="71" spans="2:13" s="344" customFormat="1" ht="16.5" customHeight="1">
      <c r="B71" s="725"/>
      <c r="C71" s="725"/>
      <c r="D71" s="725"/>
      <c r="E71" s="725"/>
      <c r="F71" s="725"/>
      <c r="G71" s="725"/>
      <c r="H71" s="725"/>
      <c r="I71" s="725"/>
      <c r="J71" s="725"/>
      <c r="K71" s="725"/>
      <c r="L71" s="725"/>
      <c r="M71" s="725"/>
    </row>
    <row r="72" spans="2:13" s="344" customFormat="1" ht="16.5" customHeight="1">
      <c r="B72" s="725"/>
      <c r="C72" s="725"/>
      <c r="D72" s="725"/>
      <c r="E72" s="725"/>
      <c r="F72" s="725"/>
      <c r="G72" s="725"/>
      <c r="H72" s="725"/>
      <c r="I72" s="725"/>
      <c r="J72" s="725"/>
      <c r="K72" s="725"/>
      <c r="L72" s="725"/>
      <c r="M72" s="725"/>
    </row>
    <row r="73" spans="2:13" s="344" customFormat="1" ht="5.25" customHeight="1">
      <c r="B73" s="341"/>
      <c r="C73" s="340"/>
      <c r="D73" s="341"/>
      <c r="E73" s="341"/>
      <c r="F73" s="340"/>
      <c r="G73" s="342"/>
      <c r="H73" s="343"/>
      <c r="I73" s="340"/>
      <c r="J73" s="342"/>
    </row>
    <row r="74" spans="2:13" s="344" customFormat="1" ht="16.5" customHeight="1">
      <c r="B74" s="339" t="s">
        <v>735</v>
      </c>
      <c r="C74" s="340"/>
      <c r="D74" s="341"/>
      <c r="E74" s="341"/>
      <c r="F74" s="340"/>
      <c r="G74" s="342"/>
      <c r="H74" s="343"/>
      <c r="I74" s="340"/>
      <c r="J74" s="342"/>
    </row>
    <row r="75" spans="2:13" s="344" customFormat="1" ht="16.5" customHeight="1">
      <c r="B75" s="725" t="s">
        <v>736</v>
      </c>
      <c r="C75" s="725"/>
      <c r="D75" s="725"/>
      <c r="E75" s="725"/>
      <c r="F75" s="725"/>
      <c r="G75" s="725"/>
      <c r="H75" s="725"/>
      <c r="I75" s="725"/>
      <c r="J75" s="725"/>
      <c r="K75" s="725"/>
      <c r="L75" s="725"/>
      <c r="M75" s="725"/>
    </row>
    <row r="76" spans="2:13" s="344" customFormat="1" ht="16.5" customHeight="1">
      <c r="B76" s="725"/>
      <c r="C76" s="725"/>
      <c r="D76" s="725"/>
      <c r="E76" s="725"/>
      <c r="F76" s="725"/>
      <c r="G76" s="725"/>
      <c r="H76" s="725"/>
      <c r="I76" s="725"/>
      <c r="J76" s="725"/>
      <c r="K76" s="725"/>
      <c r="L76" s="725"/>
      <c r="M76" s="725"/>
    </row>
    <row r="77" spans="2:13" s="344" customFormat="1" ht="16.5" customHeight="1">
      <c r="B77" s="725"/>
      <c r="C77" s="725"/>
      <c r="D77" s="725"/>
      <c r="E77" s="725"/>
      <c r="F77" s="725"/>
      <c r="G77" s="725"/>
      <c r="H77" s="725"/>
      <c r="I77" s="725"/>
      <c r="J77" s="725"/>
      <c r="K77" s="725"/>
      <c r="L77" s="725"/>
      <c r="M77" s="725"/>
    </row>
    <row r="78" spans="2:13" s="344" customFormat="1" ht="16.5" customHeight="1">
      <c r="B78" s="725"/>
      <c r="C78" s="725"/>
      <c r="D78" s="725"/>
      <c r="E78" s="725"/>
      <c r="F78" s="725"/>
      <c r="G78" s="725"/>
      <c r="H78" s="725"/>
      <c r="I78" s="725"/>
      <c r="J78" s="725"/>
      <c r="K78" s="725"/>
      <c r="L78" s="725"/>
      <c r="M78" s="725"/>
    </row>
    <row r="79" spans="2:13" s="344" customFormat="1" ht="5.25" customHeight="1">
      <c r="B79" s="341"/>
      <c r="C79" s="340"/>
      <c r="D79" s="341"/>
      <c r="E79" s="341"/>
      <c r="F79" s="340"/>
      <c r="G79" s="342"/>
      <c r="H79" s="343"/>
      <c r="I79" s="340"/>
      <c r="J79" s="342"/>
    </row>
    <row r="80" spans="2:13" s="344" customFormat="1" ht="16.5" customHeight="1">
      <c r="B80" s="339" t="s">
        <v>160</v>
      </c>
      <c r="C80" s="340"/>
      <c r="D80" s="341"/>
      <c r="E80" s="341"/>
      <c r="F80" s="340"/>
      <c r="G80" s="342"/>
      <c r="H80" s="343"/>
      <c r="I80" s="340"/>
      <c r="J80" s="342"/>
    </row>
    <row r="81" spans="2:13" s="344" customFormat="1" ht="16.5" customHeight="1">
      <c r="B81" s="726" t="s">
        <v>715</v>
      </c>
      <c r="C81" s="726"/>
      <c r="D81" s="726"/>
      <c r="E81" s="726"/>
      <c r="F81" s="726"/>
      <c r="G81" s="726"/>
      <c r="H81" s="726"/>
      <c r="I81" s="726"/>
      <c r="J81" s="726"/>
      <c r="K81" s="726"/>
      <c r="L81" s="726"/>
      <c r="M81" s="726"/>
    </row>
    <row r="82" spans="2:13" s="344" customFormat="1" ht="16.5" customHeight="1">
      <c r="B82" s="726"/>
      <c r="C82" s="726"/>
      <c r="D82" s="726"/>
      <c r="E82" s="726"/>
      <c r="F82" s="726"/>
      <c r="G82" s="726"/>
      <c r="H82" s="726"/>
      <c r="I82" s="726"/>
      <c r="J82" s="726"/>
      <c r="K82" s="726"/>
      <c r="L82" s="726"/>
      <c r="M82" s="726"/>
    </row>
    <row r="83" spans="2:13" s="344" customFormat="1" ht="16.5" customHeight="1">
      <c r="B83" s="726"/>
      <c r="C83" s="726"/>
      <c r="D83" s="726"/>
      <c r="E83" s="726"/>
      <c r="F83" s="726"/>
      <c r="G83" s="726"/>
      <c r="H83" s="726"/>
      <c r="I83" s="726"/>
      <c r="J83" s="726"/>
      <c r="K83" s="726"/>
      <c r="L83" s="726"/>
      <c r="M83" s="726"/>
    </row>
    <row r="84" spans="2:13" s="344" customFormat="1" ht="5.25" customHeight="1">
      <c r="B84" s="341"/>
      <c r="C84" s="340"/>
      <c r="D84" s="341"/>
      <c r="E84" s="341"/>
      <c r="F84" s="340"/>
      <c r="G84" s="342"/>
      <c r="H84" s="343"/>
      <c r="I84" s="340"/>
      <c r="J84" s="342"/>
    </row>
    <row r="85" spans="2:13" s="344" customFormat="1" ht="16.5" customHeight="1">
      <c r="B85" s="339" t="s">
        <v>161</v>
      </c>
      <c r="C85" s="340"/>
      <c r="D85" s="341"/>
      <c r="E85" s="341"/>
      <c r="F85" s="340"/>
      <c r="G85" s="342"/>
      <c r="H85" s="343"/>
      <c r="I85" s="340"/>
      <c r="J85" s="342"/>
    </row>
    <row r="86" spans="2:13" s="344" customFormat="1" ht="16.5" customHeight="1">
      <c r="B86" s="345" t="s">
        <v>718</v>
      </c>
      <c r="C86" s="340"/>
      <c r="D86" s="345"/>
      <c r="E86" s="345"/>
      <c r="F86" s="340"/>
      <c r="G86" s="346"/>
      <c r="H86" s="347"/>
      <c r="I86" s="340"/>
      <c r="J86" s="342"/>
    </row>
    <row r="87" spans="2:13" s="344" customFormat="1" ht="5.25" customHeight="1">
      <c r="B87" s="341"/>
      <c r="C87" s="340"/>
      <c r="D87" s="341"/>
      <c r="E87" s="341"/>
      <c r="F87" s="340"/>
      <c r="G87" s="342"/>
      <c r="H87" s="343"/>
      <c r="I87" s="340"/>
      <c r="J87" s="342"/>
    </row>
    <row r="88" spans="2:13" s="344" customFormat="1" ht="16.5" customHeight="1">
      <c r="B88" s="339" t="s">
        <v>598</v>
      </c>
      <c r="C88" s="340"/>
      <c r="D88" s="341"/>
      <c r="E88" s="341"/>
      <c r="F88" s="340"/>
      <c r="G88" s="342"/>
      <c r="H88" s="343"/>
      <c r="I88" s="340"/>
      <c r="J88" s="342"/>
    </row>
    <row r="89" spans="2:13" s="344" customFormat="1" ht="16.5" customHeight="1">
      <c r="B89" s="726" t="s">
        <v>719</v>
      </c>
      <c r="C89" s="726"/>
      <c r="D89" s="726"/>
      <c r="E89" s="726"/>
      <c r="F89" s="726"/>
      <c r="G89" s="726"/>
      <c r="H89" s="726"/>
      <c r="I89" s="726"/>
      <c r="J89" s="726"/>
      <c r="K89" s="726"/>
      <c r="L89" s="726"/>
      <c r="M89" s="726"/>
    </row>
    <row r="90" spans="2:13" s="344" customFormat="1" ht="16.5" customHeight="1">
      <c r="B90" s="726"/>
      <c r="C90" s="726"/>
      <c r="D90" s="726"/>
      <c r="E90" s="726"/>
      <c r="F90" s="726"/>
      <c r="G90" s="726"/>
      <c r="H90" s="726"/>
      <c r="I90" s="726"/>
      <c r="J90" s="726"/>
      <c r="K90" s="726"/>
      <c r="L90" s="726"/>
      <c r="M90" s="726"/>
    </row>
    <row r="91" spans="2:13" s="344" customFormat="1" ht="16.5" customHeight="1">
      <c r="B91" s="726"/>
      <c r="C91" s="726"/>
      <c r="D91" s="726"/>
      <c r="E91" s="726"/>
      <c r="F91" s="726"/>
      <c r="G91" s="726"/>
      <c r="H91" s="726"/>
      <c r="I91" s="726"/>
      <c r="J91" s="726"/>
      <c r="K91" s="726"/>
      <c r="L91" s="726"/>
      <c r="M91" s="726"/>
    </row>
    <row r="92" spans="2:13" s="344" customFormat="1" ht="5.25" customHeight="1">
      <c r="B92" s="341"/>
      <c r="C92" s="340"/>
      <c r="D92" s="341"/>
      <c r="E92" s="341"/>
      <c r="F92" s="340"/>
      <c r="G92" s="342"/>
      <c r="H92" s="343"/>
      <c r="I92" s="340"/>
      <c r="J92" s="342"/>
    </row>
    <row r="93" spans="2:13" s="344" customFormat="1" ht="16.5" customHeight="1">
      <c r="B93" s="339" t="s">
        <v>599</v>
      </c>
      <c r="C93" s="340"/>
      <c r="D93" s="341"/>
      <c r="E93" s="341"/>
      <c r="F93" s="340"/>
      <c r="G93" s="342"/>
      <c r="H93" s="343"/>
      <c r="I93" s="340"/>
      <c r="J93" s="342"/>
    </row>
    <row r="94" spans="2:13" s="344" customFormat="1" ht="16.5" customHeight="1">
      <c r="B94" s="726" t="s">
        <v>720</v>
      </c>
      <c r="C94" s="726"/>
      <c r="D94" s="726"/>
      <c r="E94" s="726"/>
      <c r="F94" s="726"/>
      <c r="G94" s="726"/>
      <c r="H94" s="726"/>
      <c r="I94" s="726"/>
      <c r="J94" s="726"/>
      <c r="K94" s="726"/>
      <c r="L94" s="726"/>
      <c r="M94" s="726"/>
    </row>
    <row r="95" spans="2:13" s="344" customFormat="1" ht="16.5" customHeight="1">
      <c r="B95" s="726"/>
      <c r="C95" s="726"/>
      <c r="D95" s="726"/>
      <c r="E95" s="726"/>
      <c r="F95" s="726"/>
      <c r="G95" s="726"/>
      <c r="H95" s="726"/>
      <c r="I95" s="726"/>
      <c r="J95" s="726"/>
      <c r="K95" s="726"/>
      <c r="L95" s="726"/>
      <c r="M95" s="726"/>
    </row>
    <row r="96" spans="2:13" s="344" customFormat="1" ht="16.5" customHeight="1">
      <c r="B96" s="726"/>
      <c r="C96" s="726"/>
      <c r="D96" s="726"/>
      <c r="E96" s="726"/>
      <c r="F96" s="726"/>
      <c r="G96" s="726"/>
      <c r="H96" s="726"/>
      <c r="I96" s="726"/>
      <c r="J96" s="726"/>
      <c r="K96" s="726"/>
      <c r="L96" s="726"/>
      <c r="M96" s="726"/>
    </row>
    <row r="97" spans="2:13" s="344" customFormat="1" ht="16.5" customHeight="1">
      <c r="B97" s="726"/>
      <c r="C97" s="726"/>
      <c r="D97" s="726"/>
      <c r="E97" s="726"/>
      <c r="F97" s="726"/>
      <c r="G97" s="726"/>
      <c r="H97" s="726"/>
      <c r="I97" s="726"/>
      <c r="J97" s="726"/>
      <c r="K97" s="726"/>
      <c r="L97" s="726"/>
      <c r="M97" s="726"/>
    </row>
    <row r="98" spans="2:13" s="344" customFormat="1" ht="5.25" customHeight="1">
      <c r="B98" s="341"/>
      <c r="C98" s="340"/>
      <c r="D98" s="341"/>
      <c r="E98" s="341"/>
      <c r="F98" s="340"/>
      <c r="G98" s="342"/>
      <c r="H98" s="343"/>
      <c r="I98" s="340"/>
      <c r="J98" s="342"/>
    </row>
    <row r="99" spans="2:13" s="344" customFormat="1" ht="16.5" customHeight="1">
      <c r="B99" s="339" t="s">
        <v>103</v>
      </c>
      <c r="C99" s="340"/>
      <c r="D99" s="341"/>
      <c r="E99" s="341"/>
      <c r="F99" s="340"/>
      <c r="G99" s="342"/>
      <c r="H99" s="343"/>
      <c r="I99" s="340"/>
      <c r="J99" s="342"/>
    </row>
    <row r="100" spans="2:13" s="344" customFormat="1" ht="16.5" customHeight="1">
      <c r="B100" s="725" t="s">
        <v>721</v>
      </c>
      <c r="C100" s="725"/>
      <c r="D100" s="725"/>
      <c r="E100" s="725"/>
      <c r="F100" s="725"/>
      <c r="G100" s="725"/>
      <c r="H100" s="725"/>
      <c r="I100" s="725"/>
      <c r="J100" s="725"/>
      <c r="K100" s="725"/>
      <c r="L100" s="725"/>
      <c r="M100" s="725"/>
    </row>
    <row r="101" spans="2:13" s="344" customFormat="1" ht="16.5" customHeight="1">
      <c r="B101" s="725"/>
      <c r="C101" s="725"/>
      <c r="D101" s="725"/>
      <c r="E101" s="725"/>
      <c r="F101" s="725"/>
      <c r="G101" s="725"/>
      <c r="H101" s="725"/>
      <c r="I101" s="725"/>
      <c r="J101" s="725"/>
      <c r="K101" s="725"/>
      <c r="L101" s="725"/>
      <c r="M101" s="725"/>
    </row>
    <row r="102" spans="2:13" s="344" customFormat="1" ht="16.5" customHeight="1">
      <c r="B102" s="725"/>
      <c r="C102" s="725"/>
      <c r="D102" s="725"/>
      <c r="E102" s="725"/>
      <c r="F102" s="725"/>
      <c r="G102" s="725"/>
      <c r="H102" s="725"/>
      <c r="I102" s="725"/>
      <c r="J102" s="725"/>
      <c r="K102" s="725"/>
      <c r="L102" s="725"/>
      <c r="M102" s="725"/>
    </row>
    <row r="103" spans="2:13" s="344" customFormat="1" ht="16.5" customHeight="1">
      <c r="B103" s="725"/>
      <c r="C103" s="725"/>
      <c r="D103" s="725"/>
      <c r="E103" s="725"/>
      <c r="F103" s="725"/>
      <c r="G103" s="725"/>
      <c r="H103" s="725"/>
      <c r="I103" s="725"/>
      <c r="J103" s="725"/>
      <c r="K103" s="725"/>
      <c r="L103" s="725"/>
      <c r="M103" s="725"/>
    </row>
    <row r="104" spans="2:13" s="344" customFormat="1" ht="5.25" customHeight="1">
      <c r="B104" s="341"/>
      <c r="C104" s="340"/>
      <c r="D104" s="341"/>
      <c r="E104" s="341"/>
      <c r="F104" s="340"/>
      <c r="G104" s="342"/>
      <c r="H104" s="343"/>
      <c r="I104" s="340"/>
      <c r="J104" s="342"/>
    </row>
    <row r="105" spans="2:13" s="344" customFormat="1" ht="16.5" customHeight="1">
      <c r="B105" s="725" t="s">
        <v>716</v>
      </c>
      <c r="C105" s="725"/>
      <c r="D105" s="725"/>
      <c r="E105" s="725"/>
      <c r="F105" s="725"/>
      <c r="G105" s="725"/>
      <c r="H105" s="725"/>
      <c r="I105" s="725"/>
      <c r="J105" s="725"/>
      <c r="K105" s="725"/>
      <c r="L105" s="725"/>
      <c r="M105" s="725"/>
    </row>
    <row r="106" spans="2:13" s="344" customFormat="1" ht="16.5" customHeight="1">
      <c r="B106" s="725"/>
      <c r="C106" s="725"/>
      <c r="D106" s="725"/>
      <c r="E106" s="725"/>
      <c r="F106" s="725"/>
      <c r="G106" s="725"/>
      <c r="H106" s="725"/>
      <c r="I106" s="725"/>
      <c r="J106" s="725"/>
      <c r="K106" s="725"/>
      <c r="L106" s="725"/>
      <c r="M106" s="725"/>
    </row>
    <row r="107" spans="2:13" s="344" customFormat="1" ht="16.5" customHeight="1">
      <c r="B107" s="725"/>
      <c r="C107" s="725"/>
      <c r="D107" s="725"/>
      <c r="E107" s="725"/>
      <c r="F107" s="725"/>
      <c r="G107" s="725"/>
      <c r="H107" s="725"/>
      <c r="I107" s="725"/>
      <c r="J107" s="725"/>
      <c r="K107" s="725"/>
      <c r="L107" s="725"/>
      <c r="M107" s="725"/>
    </row>
    <row r="108" spans="2:13" s="344" customFormat="1" ht="16.5" customHeight="1">
      <c r="B108" s="725" t="s">
        <v>722</v>
      </c>
      <c r="C108" s="725"/>
      <c r="D108" s="725"/>
      <c r="E108" s="725"/>
      <c r="F108" s="725"/>
      <c r="G108" s="725"/>
      <c r="H108" s="725"/>
      <c r="I108" s="725"/>
      <c r="J108" s="725"/>
      <c r="K108" s="725"/>
      <c r="L108" s="725"/>
      <c r="M108" s="725"/>
    </row>
    <row r="109" spans="2:13" s="344" customFormat="1" ht="16.5" customHeight="1">
      <c r="B109" s="725"/>
      <c r="C109" s="725"/>
      <c r="D109" s="725"/>
      <c r="E109" s="725"/>
      <c r="F109" s="725"/>
      <c r="G109" s="725"/>
      <c r="H109" s="725"/>
      <c r="I109" s="725"/>
      <c r="J109" s="725"/>
      <c r="K109" s="725"/>
      <c r="L109" s="725"/>
      <c r="M109" s="725"/>
    </row>
    <row r="110" spans="2:13" s="344" customFormat="1" ht="16.5" customHeight="1">
      <c r="B110" s="725"/>
      <c r="C110" s="725"/>
      <c r="D110" s="725"/>
      <c r="E110" s="725"/>
      <c r="F110" s="725"/>
      <c r="G110" s="725"/>
      <c r="H110" s="725"/>
      <c r="I110" s="725"/>
      <c r="J110" s="725"/>
      <c r="K110" s="725"/>
      <c r="L110" s="725"/>
      <c r="M110" s="725"/>
    </row>
    <row r="111" spans="2:13" s="344" customFormat="1" ht="16.5" customHeight="1">
      <c r="B111" s="725" t="s">
        <v>723</v>
      </c>
      <c r="C111" s="725"/>
      <c r="D111" s="725"/>
      <c r="E111" s="725"/>
      <c r="F111" s="725"/>
      <c r="G111" s="725"/>
      <c r="H111" s="725"/>
      <c r="I111" s="725"/>
      <c r="J111" s="725"/>
      <c r="K111" s="725"/>
      <c r="L111" s="725"/>
      <c r="M111" s="725"/>
    </row>
    <row r="112" spans="2:13" s="344" customFormat="1" ht="16.5" customHeight="1">
      <c r="B112" s="725"/>
      <c r="C112" s="725"/>
      <c r="D112" s="725"/>
      <c r="E112" s="725"/>
      <c r="F112" s="725"/>
      <c r="G112" s="725"/>
      <c r="H112" s="725"/>
      <c r="I112" s="725"/>
      <c r="J112" s="725"/>
      <c r="K112" s="725"/>
      <c r="L112" s="725"/>
      <c r="M112" s="725"/>
    </row>
    <row r="113" spans="2:13" s="344" customFormat="1" ht="16.5" customHeight="1">
      <c r="B113" s="725"/>
      <c r="C113" s="725"/>
      <c r="D113" s="725"/>
      <c r="E113" s="725"/>
      <c r="F113" s="725"/>
      <c r="G113" s="725"/>
      <c r="H113" s="725"/>
      <c r="I113" s="725"/>
      <c r="J113" s="725"/>
      <c r="K113" s="725"/>
      <c r="L113" s="725"/>
      <c r="M113" s="725"/>
    </row>
    <row r="114" spans="2:13" s="344" customFormat="1" ht="16.5" customHeight="1">
      <c r="B114" s="725" t="s">
        <v>724</v>
      </c>
      <c r="C114" s="725"/>
      <c r="D114" s="725"/>
      <c r="E114" s="725"/>
      <c r="F114" s="725"/>
      <c r="G114" s="725"/>
      <c r="H114" s="725"/>
      <c r="I114" s="725"/>
      <c r="J114" s="725"/>
      <c r="K114" s="725"/>
      <c r="L114" s="725"/>
      <c r="M114" s="725"/>
    </row>
    <row r="115" spans="2:13" s="344" customFormat="1" ht="16.5" customHeight="1">
      <c r="B115" s="725"/>
      <c r="C115" s="725"/>
      <c r="D115" s="725"/>
      <c r="E115" s="725"/>
      <c r="F115" s="725"/>
      <c r="G115" s="725"/>
      <c r="H115" s="725"/>
      <c r="I115" s="725"/>
      <c r="J115" s="725"/>
      <c r="K115" s="725"/>
      <c r="L115" s="725"/>
      <c r="M115" s="725"/>
    </row>
    <row r="116" spans="2:13" s="344" customFormat="1" ht="16.5" customHeight="1">
      <c r="B116" s="725"/>
      <c r="C116" s="725"/>
      <c r="D116" s="725"/>
      <c r="E116" s="725"/>
      <c r="F116" s="725"/>
      <c r="G116" s="725"/>
      <c r="H116" s="725"/>
      <c r="I116" s="725"/>
      <c r="J116" s="725"/>
      <c r="K116" s="725"/>
      <c r="L116" s="725"/>
      <c r="M116" s="725"/>
    </row>
    <row r="117" spans="2:13" s="344" customFormat="1" ht="5.25" customHeight="1">
      <c r="B117" s="341"/>
      <c r="C117" s="340"/>
      <c r="D117" s="341"/>
      <c r="E117" s="341"/>
      <c r="F117" s="340"/>
      <c r="G117" s="342"/>
      <c r="H117" s="343"/>
      <c r="I117" s="340"/>
      <c r="J117" s="342"/>
    </row>
    <row r="118" spans="2:13" s="344" customFormat="1" ht="16.5" customHeight="1">
      <c r="B118" s="339" t="s">
        <v>727</v>
      </c>
      <c r="C118" s="656"/>
      <c r="D118" s="656"/>
      <c r="E118" s="656"/>
      <c r="F118" s="656"/>
      <c r="G118" s="656"/>
      <c r="H118" s="656"/>
      <c r="I118" s="656"/>
      <c r="J118" s="656"/>
      <c r="K118" s="656"/>
      <c r="L118" s="656"/>
      <c r="M118" s="656"/>
    </row>
    <row r="119" spans="2:13" s="344" customFormat="1" ht="16.5" customHeight="1">
      <c r="B119" s="725" t="s">
        <v>726</v>
      </c>
      <c r="C119" s="725"/>
      <c r="D119" s="725"/>
      <c r="E119" s="725"/>
      <c r="F119" s="725"/>
      <c r="G119" s="725"/>
      <c r="H119" s="725"/>
      <c r="I119" s="725"/>
      <c r="J119" s="725"/>
      <c r="K119" s="725"/>
      <c r="L119" s="725"/>
      <c r="M119" s="725"/>
    </row>
    <row r="120" spans="2:13" s="344" customFormat="1" ht="16.5" customHeight="1">
      <c r="B120" s="725"/>
      <c r="C120" s="725"/>
      <c r="D120" s="725"/>
      <c r="E120" s="725"/>
      <c r="F120" s="725"/>
      <c r="G120" s="725"/>
      <c r="H120" s="725"/>
      <c r="I120" s="725"/>
      <c r="J120" s="725"/>
      <c r="K120" s="725"/>
      <c r="L120" s="725"/>
      <c r="M120" s="725"/>
    </row>
    <row r="121" spans="2:13" s="344" customFormat="1" ht="16.5" customHeight="1">
      <c r="B121" s="725"/>
      <c r="C121" s="725"/>
      <c r="D121" s="725"/>
      <c r="E121" s="725"/>
      <c r="F121" s="725"/>
      <c r="G121" s="725"/>
      <c r="H121" s="725"/>
      <c r="I121" s="725"/>
      <c r="J121" s="725"/>
      <c r="K121" s="725"/>
      <c r="L121" s="725"/>
      <c r="M121" s="725"/>
    </row>
    <row r="122" spans="2:13" s="344" customFormat="1" ht="5.25" customHeight="1">
      <c r="B122" s="341"/>
      <c r="C122" s="340"/>
      <c r="D122" s="341"/>
      <c r="E122" s="341"/>
      <c r="F122" s="340"/>
      <c r="G122" s="342"/>
      <c r="H122" s="343"/>
      <c r="I122" s="340"/>
      <c r="J122" s="342"/>
    </row>
    <row r="123" spans="2:13" s="344" customFormat="1" ht="16.5" customHeight="1">
      <c r="B123" s="339" t="s">
        <v>728</v>
      </c>
      <c r="C123" s="340"/>
      <c r="D123" s="341"/>
      <c r="E123" s="341"/>
      <c r="F123" s="340"/>
      <c r="G123" s="342"/>
      <c r="H123" s="343"/>
      <c r="I123" s="340"/>
      <c r="J123" s="342"/>
    </row>
    <row r="124" spans="2:13" s="344" customFormat="1" ht="16.5" customHeight="1">
      <c r="B124" s="725" t="s">
        <v>725</v>
      </c>
      <c r="C124" s="725"/>
      <c r="D124" s="725"/>
      <c r="E124" s="725"/>
      <c r="F124" s="725"/>
      <c r="G124" s="725"/>
      <c r="H124" s="725"/>
      <c r="I124" s="725"/>
      <c r="J124" s="725"/>
      <c r="K124" s="725"/>
      <c r="L124" s="725"/>
      <c r="M124" s="725"/>
    </row>
    <row r="125" spans="2:13" s="344" customFormat="1" ht="16.5" customHeight="1">
      <c r="B125" s="725"/>
      <c r="C125" s="725"/>
      <c r="D125" s="725"/>
      <c r="E125" s="725"/>
      <c r="F125" s="725"/>
      <c r="G125" s="725"/>
      <c r="H125" s="725"/>
      <c r="I125" s="725"/>
      <c r="J125" s="725"/>
      <c r="K125" s="725"/>
      <c r="L125" s="725"/>
      <c r="M125" s="725"/>
    </row>
    <row r="126" spans="2:13" s="344" customFormat="1" ht="16.5" customHeight="1">
      <c r="B126" s="725"/>
      <c r="C126" s="725"/>
      <c r="D126" s="725"/>
      <c r="E126" s="725"/>
      <c r="F126" s="725"/>
      <c r="G126" s="725"/>
      <c r="H126" s="725"/>
      <c r="I126" s="725"/>
      <c r="J126" s="725"/>
      <c r="K126" s="725"/>
      <c r="L126" s="725"/>
      <c r="M126" s="725"/>
    </row>
    <row r="127" spans="2:13" s="344" customFormat="1" ht="5.25" customHeight="1">
      <c r="B127" s="341"/>
      <c r="C127" s="340"/>
      <c r="D127" s="341"/>
      <c r="E127" s="341"/>
      <c r="F127" s="340"/>
      <c r="G127" s="342"/>
      <c r="H127" s="343"/>
      <c r="I127" s="340"/>
      <c r="J127" s="342"/>
    </row>
    <row r="128" spans="2:13" s="344" customFormat="1" ht="16.5" customHeight="1">
      <c r="B128" s="339" t="s">
        <v>729</v>
      </c>
      <c r="C128" s="340"/>
      <c r="D128" s="341"/>
      <c r="E128" s="341"/>
      <c r="F128" s="340"/>
      <c r="G128" s="342"/>
      <c r="H128" s="343"/>
      <c r="I128" s="340"/>
      <c r="J128" s="342"/>
    </row>
    <row r="129" spans="2:13" s="344" customFormat="1" ht="16.5" customHeight="1">
      <c r="B129" s="725" t="s">
        <v>730</v>
      </c>
      <c r="C129" s="725"/>
      <c r="D129" s="725"/>
      <c r="E129" s="725"/>
      <c r="F129" s="725"/>
      <c r="G129" s="725"/>
      <c r="H129" s="725"/>
      <c r="I129" s="725"/>
      <c r="J129" s="725"/>
      <c r="K129" s="725"/>
      <c r="L129" s="725"/>
      <c r="M129" s="725"/>
    </row>
    <row r="130" spans="2:13" s="344" customFormat="1" ht="16.5" customHeight="1">
      <c r="B130" s="725"/>
      <c r="C130" s="725"/>
      <c r="D130" s="725"/>
      <c r="E130" s="725"/>
      <c r="F130" s="725"/>
      <c r="G130" s="725"/>
      <c r="H130" s="725"/>
      <c r="I130" s="725"/>
      <c r="J130" s="725"/>
      <c r="K130" s="725"/>
      <c r="L130" s="725"/>
      <c r="M130" s="725"/>
    </row>
    <row r="131" spans="2:13" s="344" customFormat="1" ht="16.5" customHeight="1">
      <c r="B131" s="725"/>
      <c r="C131" s="725"/>
      <c r="D131" s="725"/>
      <c r="E131" s="725"/>
      <c r="F131" s="725"/>
      <c r="G131" s="725"/>
      <c r="H131" s="725"/>
      <c r="I131" s="725"/>
      <c r="J131" s="725"/>
      <c r="K131" s="725"/>
      <c r="L131" s="725"/>
      <c r="M131" s="725"/>
    </row>
    <row r="132" spans="2:13" s="344" customFormat="1" ht="16.5" customHeight="1">
      <c r="B132" s="725"/>
      <c r="C132" s="725"/>
      <c r="D132" s="725"/>
      <c r="E132" s="725"/>
      <c r="F132" s="725"/>
      <c r="G132" s="725"/>
      <c r="H132" s="725"/>
      <c r="I132" s="725"/>
      <c r="J132" s="725"/>
      <c r="K132" s="725"/>
      <c r="L132" s="725"/>
      <c r="M132" s="725"/>
    </row>
    <row r="133" spans="2:13" s="344" customFormat="1" ht="16.5" customHeight="1">
      <c r="B133" s="725"/>
      <c r="C133" s="725"/>
      <c r="D133" s="725"/>
      <c r="E133" s="725"/>
      <c r="F133" s="725"/>
      <c r="G133" s="725"/>
      <c r="H133" s="725"/>
      <c r="I133" s="725"/>
      <c r="J133" s="725"/>
      <c r="K133" s="725"/>
      <c r="L133" s="725"/>
      <c r="M133" s="725"/>
    </row>
    <row r="134" spans="2:13" s="344" customFormat="1" ht="5.25" customHeight="1">
      <c r="B134" s="341"/>
      <c r="C134" s="340"/>
      <c r="D134" s="341"/>
      <c r="E134" s="341"/>
      <c r="F134" s="340"/>
      <c r="G134" s="342"/>
      <c r="H134" s="343"/>
      <c r="I134" s="340"/>
      <c r="J134" s="342"/>
    </row>
    <row r="135" spans="2:13" s="344" customFormat="1" ht="5.25" customHeight="1">
      <c r="B135" s="341"/>
      <c r="C135" s="340"/>
      <c r="D135" s="341"/>
      <c r="E135" s="341"/>
      <c r="F135" s="340"/>
      <c r="G135" s="342"/>
      <c r="H135" s="343"/>
      <c r="I135" s="340"/>
      <c r="J135" s="342"/>
    </row>
    <row r="136" spans="2:13" s="344" customFormat="1">
      <c r="B136" s="348" t="s">
        <v>59</v>
      </c>
      <c r="C136" s="340"/>
      <c r="D136" s="339"/>
      <c r="E136" s="339"/>
      <c r="F136" s="348"/>
      <c r="G136" s="349"/>
      <c r="H136" s="350"/>
      <c r="I136" s="340"/>
      <c r="J136" s="342"/>
    </row>
    <row r="137" spans="2:13" s="344" customFormat="1">
      <c r="B137" s="341"/>
      <c r="C137" s="340"/>
      <c r="D137" s="341"/>
      <c r="E137" s="341"/>
      <c r="F137" s="340"/>
      <c r="G137" s="342"/>
      <c r="H137" s="343"/>
      <c r="I137" s="340"/>
      <c r="J137" s="342"/>
    </row>
    <row r="138" spans="2:13" s="344" customFormat="1" ht="409.5" customHeight="1">
      <c r="B138" s="341"/>
      <c r="C138" s="340"/>
      <c r="D138" s="341"/>
      <c r="E138" s="341"/>
      <c r="F138" s="340"/>
      <c r="G138" s="342"/>
      <c r="H138" s="343"/>
      <c r="I138" s="340"/>
      <c r="J138" s="351"/>
    </row>
    <row r="139" spans="2:13" s="344" customFormat="1">
      <c r="B139" s="341"/>
      <c r="C139" s="340"/>
      <c r="D139" s="341"/>
      <c r="E139" s="341"/>
      <c r="F139" s="340"/>
      <c r="G139" s="342"/>
      <c r="H139" s="343"/>
      <c r="I139" s="340"/>
      <c r="J139" s="342"/>
    </row>
    <row r="140" spans="2:13" s="344" customFormat="1">
      <c r="B140" s="341"/>
      <c r="C140" s="340"/>
      <c r="D140" s="341"/>
      <c r="E140" s="341"/>
      <c r="F140" s="340"/>
      <c r="G140" s="342"/>
      <c r="H140" s="343"/>
      <c r="I140" s="340"/>
      <c r="J140" s="342"/>
    </row>
    <row r="141" spans="2:13" s="344" customFormat="1">
      <c r="B141" s="341"/>
      <c r="C141" s="340"/>
      <c r="D141" s="341"/>
      <c r="E141" s="341"/>
      <c r="F141" s="340"/>
      <c r="G141" s="342"/>
      <c r="H141" s="343"/>
      <c r="I141" s="340"/>
      <c r="J141" s="342"/>
    </row>
    <row r="142" spans="2:13" s="344" customFormat="1">
      <c r="B142" s="341"/>
      <c r="C142" s="340"/>
      <c r="D142" s="341"/>
      <c r="E142" s="341"/>
      <c r="F142" s="340"/>
      <c r="G142" s="342"/>
      <c r="H142" s="343"/>
      <c r="I142" s="340"/>
      <c r="J142" s="342"/>
    </row>
    <row r="143" spans="2:13" s="344" customFormat="1">
      <c r="B143" s="341"/>
      <c r="C143" s="340"/>
      <c r="D143" s="341"/>
      <c r="E143" s="341"/>
      <c r="F143" s="340"/>
      <c r="G143" s="342"/>
      <c r="H143" s="343"/>
      <c r="I143" s="340"/>
      <c r="J143" s="342"/>
    </row>
    <row r="144" spans="2:13" s="344" customFormat="1">
      <c r="B144" s="341"/>
      <c r="C144" s="340"/>
      <c r="D144" s="341"/>
      <c r="E144" s="341"/>
      <c r="F144" s="340"/>
      <c r="G144" s="342"/>
      <c r="H144" s="343"/>
      <c r="I144" s="340"/>
      <c r="J144" s="342"/>
    </row>
    <row r="145" spans="2:10" s="344" customFormat="1">
      <c r="B145" s="341"/>
      <c r="C145" s="340"/>
      <c r="D145" s="341"/>
      <c r="E145" s="341"/>
      <c r="F145" s="340"/>
      <c r="G145" s="342"/>
      <c r="H145" s="343"/>
      <c r="I145" s="340"/>
      <c r="J145" s="342"/>
    </row>
    <row r="146" spans="2:10" s="344" customFormat="1">
      <c r="B146" s="341"/>
      <c r="C146" s="340"/>
      <c r="D146" s="341"/>
      <c r="E146" s="341"/>
      <c r="F146" s="340"/>
      <c r="G146" s="342"/>
      <c r="H146" s="343"/>
      <c r="I146" s="340"/>
      <c r="J146" s="342"/>
    </row>
    <row r="147" spans="2:10" s="344" customFormat="1">
      <c r="B147" s="341"/>
      <c r="C147" s="340"/>
      <c r="D147" s="341"/>
      <c r="E147" s="341"/>
      <c r="F147" s="340"/>
      <c r="G147" s="342"/>
      <c r="H147" s="343"/>
      <c r="I147" s="340"/>
      <c r="J147" s="342"/>
    </row>
    <row r="148" spans="2:10" s="344" customFormat="1">
      <c r="B148" s="341"/>
      <c r="C148" s="340"/>
      <c r="D148" s="341"/>
      <c r="E148" s="341"/>
      <c r="F148" s="340"/>
      <c r="G148" s="342"/>
      <c r="H148" s="343"/>
      <c r="I148" s="340"/>
      <c r="J148" s="342"/>
    </row>
    <row r="149" spans="2:10" s="344" customFormat="1">
      <c r="B149" s="341"/>
      <c r="C149" s="340"/>
      <c r="D149" s="341"/>
      <c r="E149" s="341"/>
      <c r="F149" s="340"/>
      <c r="G149" s="342"/>
      <c r="H149" s="343"/>
      <c r="I149" s="340"/>
      <c r="J149" s="342"/>
    </row>
    <row r="150" spans="2:10" s="344" customFormat="1">
      <c r="B150" s="341"/>
      <c r="C150" s="340"/>
      <c r="D150" s="341"/>
      <c r="E150" s="341"/>
      <c r="F150" s="340"/>
      <c r="G150" s="342"/>
      <c r="H150" s="343"/>
      <c r="I150" s="340"/>
      <c r="J150" s="342"/>
    </row>
    <row r="151" spans="2:10" s="344" customFormat="1">
      <c r="B151" s="341"/>
      <c r="C151" s="340"/>
      <c r="D151" s="341"/>
      <c r="E151" s="341"/>
      <c r="F151" s="340"/>
      <c r="G151" s="342"/>
      <c r="H151" s="343"/>
      <c r="I151" s="340"/>
      <c r="J151" s="342"/>
    </row>
    <row r="152" spans="2:10" s="344" customFormat="1">
      <c r="B152" s="341"/>
      <c r="C152" s="340"/>
      <c r="D152" s="341"/>
      <c r="E152" s="341"/>
      <c r="F152" s="340"/>
      <c r="G152" s="342"/>
      <c r="H152" s="343"/>
      <c r="I152" s="340"/>
      <c r="J152" s="342"/>
    </row>
  </sheetData>
  <sheetProtection algorithmName="SHA-512" hashValue="erGkhpQWqjcr6rNghOGSfJww+V3PKrvpzVF9GJ73nptw+47j2dT6wuTvQLOF/ioz77Qyicm2YP0TwHtY2f88Dg==" saltValue="U5SonErLRbnAIpzOiykAyg==" spinCount="100000" sheet="1" objects="1" scenarios="1"/>
  <mergeCells count="25">
    <mergeCell ref="B129:M133"/>
    <mergeCell ref="B89:M91"/>
    <mergeCell ref="B94:M97"/>
    <mergeCell ref="B100:M103"/>
    <mergeCell ref="B105:M107"/>
    <mergeCell ref="B108:M110"/>
    <mergeCell ref="B111:M113"/>
    <mergeCell ref="B114:M116"/>
    <mergeCell ref="B124:M126"/>
    <mergeCell ref="B119:M121"/>
    <mergeCell ref="B65:M66"/>
    <mergeCell ref="B69:M72"/>
    <mergeCell ref="B75:M78"/>
    <mergeCell ref="B81:M83"/>
    <mergeCell ref="B50:M53"/>
    <mergeCell ref="B56:M58"/>
    <mergeCell ref="B61:M62"/>
    <mergeCell ref="C4:I4"/>
    <mergeCell ref="C5:I5"/>
    <mergeCell ref="B29:M33"/>
    <mergeCell ref="B36:M39"/>
    <mergeCell ref="B42:M47"/>
    <mergeCell ref="B8:M11"/>
    <mergeCell ref="B14:M19"/>
    <mergeCell ref="B22:M26"/>
  </mergeCells>
  <printOptions horizontalCentered="1"/>
  <pageMargins left="0.25" right="0.25" top="0.25" bottom="0.25" header="0.3" footer="0.3"/>
  <pageSetup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25"/>
  <sheetViews>
    <sheetView zoomScale="70" zoomScaleNormal="70" zoomScalePageLayoutView="80" workbookViewId="0">
      <pane ySplit="5" topLeftCell="A33" activePane="bottomLeft" state="frozen"/>
      <selection pane="bottomLeft" activeCell="L39" sqref="L39"/>
    </sheetView>
  </sheetViews>
  <sheetFormatPr defaultColWidth="17.28515625" defaultRowHeight="26.25" customHeight="1"/>
  <cols>
    <col min="1" max="1" width="6.85546875" style="6" customWidth="1"/>
    <col min="2" max="2" width="50.85546875" style="33" bestFit="1" customWidth="1"/>
    <col min="3" max="3" width="4.42578125" style="4" customWidth="1"/>
    <col min="4" max="5" width="18.7109375" style="33" customWidth="1"/>
    <col min="6" max="6" width="4.42578125" style="4" customWidth="1"/>
    <col min="7" max="7" width="18.7109375" style="6" customWidth="1"/>
    <col min="8" max="8" width="20.28515625" style="6" customWidth="1"/>
    <col min="9" max="9" width="4.42578125" style="4" customWidth="1"/>
    <col min="10" max="10" width="18.7109375" style="4" customWidth="1"/>
    <col min="11" max="11" width="4.42578125" style="4" customWidth="1"/>
    <col min="12" max="12" width="84.140625" style="6" customWidth="1"/>
    <col min="13" max="16384" width="17.28515625" style="6"/>
  </cols>
  <sheetData>
    <row r="1" spans="1:12" ht="28.5" customHeight="1">
      <c r="A1" s="2"/>
      <c r="B1" s="3" t="str">
        <f>('Business Forecast Description'!B2)</f>
        <v>BUSINESS FORECASTING WORKBOOK</v>
      </c>
      <c r="D1" s="5"/>
      <c r="E1" s="5"/>
      <c r="G1" s="2"/>
      <c r="L1" s="62"/>
    </row>
    <row r="2" spans="1:12" s="7" customFormat="1" ht="18" customHeight="1">
      <c r="C2" s="8"/>
      <c r="D2" s="9"/>
      <c r="E2" s="9"/>
      <c r="F2" s="8"/>
      <c r="G2" s="9"/>
      <c r="I2" s="8"/>
      <c r="J2" s="8"/>
      <c r="K2" s="8"/>
      <c r="L2" s="63"/>
    </row>
    <row r="3" spans="1:12" s="10" customFormat="1" ht="18" customHeight="1">
      <c r="B3" s="745" t="s">
        <v>0</v>
      </c>
      <c r="C3" s="745"/>
      <c r="D3" s="745"/>
      <c r="E3" s="745"/>
      <c r="F3" s="11"/>
      <c r="H3" s="60" t="s">
        <v>1</v>
      </c>
      <c r="I3" s="11"/>
      <c r="J3" s="11"/>
      <c r="K3" s="11"/>
      <c r="L3" s="305"/>
    </row>
    <row r="4" spans="1:12" s="318" customFormat="1" ht="27" customHeight="1">
      <c r="A4" s="337"/>
      <c r="B4" s="752">
        <f>('Business Forecast Description'!C5)</f>
        <v>0</v>
      </c>
      <c r="C4" s="753"/>
      <c r="D4" s="753"/>
      <c r="E4" s="754"/>
      <c r="F4" s="65"/>
      <c r="G4" s="337"/>
      <c r="H4" s="488">
        <f>('Business Forecast Description'!H2)</f>
        <v>0</v>
      </c>
      <c r="I4" s="65"/>
      <c r="J4" s="65"/>
      <c r="K4" s="65"/>
    </row>
    <row r="5" spans="1:12" s="2" customFormat="1" ht="18" customHeight="1">
      <c r="B5" s="13"/>
      <c r="C5" s="13"/>
      <c r="D5" s="13"/>
      <c r="E5" s="13"/>
      <c r="F5" s="13"/>
      <c r="G5" s="13"/>
      <c r="I5" s="13"/>
      <c r="J5" s="13"/>
      <c r="K5" s="13"/>
    </row>
    <row r="6" spans="1:12" ht="27.75" customHeight="1">
      <c r="A6" s="2"/>
      <c r="B6" s="302" t="str">
        <f>('Step 1 - Sales Planning'!B6)</f>
        <v>SALES</v>
      </c>
      <c r="C6" s="304"/>
      <c r="D6" s="755">
        <f>('Step 1 - Sales Planning'!D6)</f>
        <v>2018</v>
      </c>
      <c r="E6" s="756"/>
      <c r="F6" s="304"/>
      <c r="G6" s="755">
        <f>('Step 1 - Sales Planning'!K6)</f>
        <v>2019</v>
      </c>
      <c r="H6" s="756"/>
      <c r="I6" s="304"/>
      <c r="J6" s="304"/>
    </row>
    <row r="7" spans="1:12" s="329" customFormat="1" ht="42" customHeight="1">
      <c r="A7" s="15"/>
      <c r="B7" s="461" t="str">
        <f>('Step 1 - Sales Planning'!B7)</f>
        <v>Cost Codes</v>
      </c>
      <c r="C7" s="327"/>
      <c r="D7" s="490" t="str">
        <f>('Step 1 - Sales Planning'!H7)</f>
        <v>Actual +      Projected $$$</v>
      </c>
      <c r="E7" s="327" t="str">
        <f>('Step 1 - Sales Planning'!I7)</f>
        <v>% to Income</v>
      </c>
      <c r="F7" s="328"/>
      <c r="G7" s="327" t="str">
        <f>('Step 1 - Sales Planning'!K7)</f>
        <v>Projected $$$</v>
      </c>
      <c r="H7" s="327" t="str">
        <f>('Step 1 - Sales Planning'!L7)</f>
        <v>% to Income</v>
      </c>
      <c r="I7" s="328"/>
      <c r="J7" s="315" t="str">
        <f>('Step 1 - Sales Planning'!N7)</f>
        <v>Year over Year         % Change</v>
      </c>
      <c r="K7" s="328"/>
      <c r="L7" s="314" t="str">
        <f>('Step 1 - Sales Planning'!R7)</f>
        <v>Comments on Areas of Opportunity</v>
      </c>
    </row>
    <row r="8" spans="1:12" s="21" customFormat="1" ht="24" customHeight="1">
      <c r="A8" s="460">
        <f>('Step 1 - Sales Planning'!A8)</f>
        <v>1</v>
      </c>
      <c r="B8" s="462" t="str">
        <f>('Step 1 - Sales Planning'!B8)</f>
        <v>4000.11 - Com L&amp;L Maint Contract</v>
      </c>
      <c r="C8" s="20"/>
      <c r="D8" s="46">
        <f>SUM('Step 1 - Sales Planning'!H8)</f>
        <v>0</v>
      </c>
      <c r="E8" s="66">
        <f>SUM('Step 1 - Sales Planning'!I8)</f>
        <v>0</v>
      </c>
      <c r="F8" s="20"/>
      <c r="G8" s="46">
        <f>SUM('Step 1 - Sales Planning'!K8)</f>
        <v>0</v>
      </c>
      <c r="H8" s="66">
        <f>SUM('Step 1 - Sales Planning'!L8)</f>
        <v>0</v>
      </c>
      <c r="I8" s="20"/>
      <c r="J8" s="66" t="str">
        <f>IF(G8=0,"",(G8-D8)/D8)</f>
        <v/>
      </c>
      <c r="K8" s="20"/>
      <c r="L8" s="58">
        <f>('Step 1 - Sales Planning'!R8)</f>
        <v>0</v>
      </c>
    </row>
    <row r="9" spans="1:12" s="21" customFormat="1" ht="24" customHeight="1">
      <c r="A9" s="460">
        <f>('Step 1 - Sales Planning'!A9)</f>
        <v>2</v>
      </c>
      <c r="B9" s="462" t="str">
        <f>('Step 1 - Sales Planning'!B9)</f>
        <v>4000.12 - Com L&amp;L Maint Contract Extras</v>
      </c>
      <c r="C9" s="20"/>
      <c r="D9" s="46">
        <f>SUM('Step 1 - Sales Planning'!H9)</f>
        <v>0</v>
      </c>
      <c r="E9" s="66">
        <f>SUM('Step 1 - Sales Planning'!I9)</f>
        <v>0</v>
      </c>
      <c r="F9" s="20"/>
      <c r="G9" s="46">
        <f>SUM('Step 1 - Sales Planning'!K9)</f>
        <v>0</v>
      </c>
      <c r="H9" s="66">
        <f>SUM('Step 1 - Sales Planning'!L9)</f>
        <v>0</v>
      </c>
      <c r="I9" s="20"/>
      <c r="J9" s="66" t="str">
        <f t="shared" ref="J9:J42" si="0">IF(G9=0,"",(G9-D9)/D9)</f>
        <v/>
      </c>
      <c r="K9" s="20"/>
      <c r="L9" s="58">
        <f>('Step 1 - Sales Planning'!R9)</f>
        <v>0</v>
      </c>
    </row>
    <row r="10" spans="1:12" s="21" customFormat="1" ht="24" customHeight="1">
      <c r="A10" s="460">
        <f>('Step 1 - Sales Planning'!A10)</f>
        <v>3</v>
      </c>
      <c r="B10" s="462" t="str">
        <f>('Step 1 - Sales Planning'!B10)</f>
        <v>4000.13 - Com L&amp;L Maint Enhancements</v>
      </c>
      <c r="C10" s="20"/>
      <c r="D10" s="46">
        <f>SUM('Step 1 - Sales Planning'!H10)</f>
        <v>0</v>
      </c>
      <c r="E10" s="66">
        <f>SUM('Step 1 - Sales Planning'!I10)</f>
        <v>0</v>
      </c>
      <c r="F10" s="20"/>
      <c r="G10" s="46">
        <f>SUM('Step 1 - Sales Planning'!K10)</f>
        <v>0</v>
      </c>
      <c r="H10" s="66">
        <f>SUM('Step 1 - Sales Planning'!L10)</f>
        <v>0</v>
      </c>
      <c r="I10" s="20"/>
      <c r="J10" s="66" t="str">
        <f t="shared" si="0"/>
        <v/>
      </c>
      <c r="K10" s="20"/>
      <c r="L10" s="58">
        <f>('Step 1 - Sales Planning'!R10)</f>
        <v>0</v>
      </c>
    </row>
    <row r="11" spans="1:12" s="21" customFormat="1" ht="24" customHeight="1">
      <c r="A11" s="460">
        <f>('Step 1 - Sales Planning'!A11)</f>
        <v>4</v>
      </c>
      <c r="B11" s="462" t="str">
        <f>('Step 1 - Sales Planning'!B11)</f>
        <v>4100.11 - Com Winter Maint Contract</v>
      </c>
      <c r="C11" s="20"/>
      <c r="D11" s="46">
        <f>SUM('Step 1 - Sales Planning'!H11)</f>
        <v>0</v>
      </c>
      <c r="E11" s="66">
        <f>SUM('Step 1 - Sales Planning'!I11)</f>
        <v>0</v>
      </c>
      <c r="F11" s="20"/>
      <c r="G11" s="46">
        <f>SUM('Step 1 - Sales Planning'!K11)</f>
        <v>0</v>
      </c>
      <c r="H11" s="66">
        <f>SUM('Step 1 - Sales Planning'!L11)</f>
        <v>0</v>
      </c>
      <c r="I11" s="20"/>
      <c r="J11" s="66" t="str">
        <f t="shared" si="0"/>
        <v/>
      </c>
      <c r="K11" s="20"/>
      <c r="L11" s="58">
        <f>('Step 1 - Sales Planning'!R11)</f>
        <v>0</v>
      </c>
    </row>
    <row r="12" spans="1:12" s="21" customFormat="1" ht="24" customHeight="1">
      <c r="A12" s="460">
        <f>('Step 1 - Sales Planning'!A12)</f>
        <v>5</v>
      </c>
      <c r="B12" s="462" t="str">
        <f>('Step 1 - Sales Planning'!B12)</f>
        <v>4100.12 - Com Winter Maint Contract Extras</v>
      </c>
      <c r="C12" s="20"/>
      <c r="D12" s="46">
        <f>SUM('Step 1 - Sales Planning'!H12)</f>
        <v>0</v>
      </c>
      <c r="E12" s="66">
        <f>SUM('Step 1 - Sales Planning'!I12)</f>
        <v>0</v>
      </c>
      <c r="F12" s="20"/>
      <c r="G12" s="46">
        <f>SUM('Step 1 - Sales Planning'!K12)</f>
        <v>0</v>
      </c>
      <c r="H12" s="66">
        <f>SUM('Step 1 - Sales Planning'!L12)</f>
        <v>0</v>
      </c>
      <c r="I12" s="20"/>
      <c r="J12" s="66" t="str">
        <f t="shared" si="0"/>
        <v/>
      </c>
      <c r="K12" s="20"/>
      <c r="L12" s="58">
        <f>('Step 1 - Sales Planning'!R12)</f>
        <v>0</v>
      </c>
    </row>
    <row r="13" spans="1:12" s="21" customFormat="1" ht="24" customHeight="1">
      <c r="A13" s="460">
        <f>('Step 1 - Sales Planning'!A13)</f>
        <v>6</v>
      </c>
      <c r="B13" s="462" t="str">
        <f>('Step 1 - Sales Planning'!B13)</f>
        <v>4100.13 - Com Winter Maint Enhancements</v>
      </c>
      <c r="C13" s="20"/>
      <c r="D13" s="46">
        <f>SUM('Step 1 - Sales Planning'!H13)</f>
        <v>0</v>
      </c>
      <c r="E13" s="66">
        <f>SUM('Step 1 - Sales Planning'!I13)</f>
        <v>0</v>
      </c>
      <c r="F13" s="20"/>
      <c r="G13" s="46">
        <f>SUM('Step 1 - Sales Planning'!K13)</f>
        <v>0</v>
      </c>
      <c r="H13" s="66">
        <f>SUM('Step 1 - Sales Planning'!L13)</f>
        <v>0</v>
      </c>
      <c r="I13" s="20"/>
      <c r="J13" s="66" t="str">
        <f t="shared" si="0"/>
        <v/>
      </c>
      <c r="K13" s="20"/>
      <c r="L13" s="58">
        <f>('Step 1 - Sales Planning'!R13)</f>
        <v>0</v>
      </c>
    </row>
    <row r="14" spans="1:12" s="21" customFormat="1" ht="24" customHeight="1">
      <c r="A14" s="460">
        <f>('Step 1 - Sales Planning'!A14)</f>
        <v>7</v>
      </c>
      <c r="B14" s="462" t="str">
        <f>('Step 1 - Sales Planning'!B14)</f>
        <v>4200.11 - Com HS/SS Contract (Regular)</v>
      </c>
      <c r="C14" s="20"/>
      <c r="D14" s="46">
        <f>SUM('Step 1 - Sales Planning'!H14)</f>
        <v>0</v>
      </c>
      <c r="E14" s="66">
        <f>SUM('Step 1 - Sales Planning'!I14)</f>
        <v>0</v>
      </c>
      <c r="F14" s="20"/>
      <c r="G14" s="46">
        <f>SUM('Step 1 - Sales Planning'!K14)</f>
        <v>0</v>
      </c>
      <c r="H14" s="66">
        <f>SUM('Step 1 - Sales Planning'!L14)</f>
        <v>0</v>
      </c>
      <c r="I14" s="20"/>
      <c r="J14" s="66" t="str">
        <f t="shared" si="0"/>
        <v/>
      </c>
      <c r="K14" s="20"/>
      <c r="L14" s="58">
        <f>('Step 1 - Sales Planning'!R14)</f>
        <v>0</v>
      </c>
    </row>
    <row r="15" spans="1:12" s="21" customFormat="1" ht="24" customHeight="1">
      <c r="A15" s="460">
        <f>('Step 1 - Sales Planning'!A15)</f>
        <v>8</v>
      </c>
      <c r="B15" s="462" t="str">
        <f>('Step 1 - Sales Planning'!B15)</f>
        <v>4200.12 - Com HS/SS Contract (Specialty)</v>
      </c>
      <c r="C15" s="20"/>
      <c r="D15" s="46">
        <f>SUM('Step 1 - Sales Planning'!H15)</f>
        <v>0</v>
      </c>
      <c r="E15" s="66">
        <f>SUM('Step 1 - Sales Planning'!I15)</f>
        <v>0</v>
      </c>
      <c r="F15" s="20"/>
      <c r="G15" s="46">
        <f>SUM('Step 1 - Sales Planning'!K15)</f>
        <v>0</v>
      </c>
      <c r="H15" s="66">
        <f>SUM('Step 1 - Sales Planning'!L15)</f>
        <v>0</v>
      </c>
      <c r="I15" s="20"/>
      <c r="J15" s="66" t="str">
        <f t="shared" si="0"/>
        <v/>
      </c>
      <c r="K15" s="20"/>
      <c r="L15" s="58">
        <f>('Step 1 - Sales Planning'!R15)</f>
        <v>0</v>
      </c>
    </row>
    <row r="16" spans="1:12" s="21" customFormat="1" ht="24" customHeight="1">
      <c r="A16" s="460">
        <f>('Step 1 - Sales Planning'!A16)</f>
        <v>9</v>
      </c>
      <c r="B16" s="441" t="str">
        <f>('Step 1 - Sales Planning'!B16)</f>
        <v>4200.13 - Com HS/SS Change Order (Regular)</v>
      </c>
      <c r="C16" s="20"/>
      <c r="D16" s="46">
        <f>SUM('Step 1 - Sales Planning'!H16)</f>
        <v>0</v>
      </c>
      <c r="E16" s="66">
        <f>SUM('Step 1 - Sales Planning'!I16)</f>
        <v>0</v>
      </c>
      <c r="F16" s="20"/>
      <c r="G16" s="46">
        <f>SUM('Step 1 - Sales Planning'!K16)</f>
        <v>0</v>
      </c>
      <c r="H16" s="66">
        <f>SUM('Step 1 - Sales Planning'!L16)</f>
        <v>0</v>
      </c>
      <c r="I16" s="20"/>
      <c r="J16" s="66" t="str">
        <f t="shared" si="0"/>
        <v/>
      </c>
      <c r="K16" s="20"/>
      <c r="L16" s="58">
        <f>('Step 1 - Sales Planning'!R16)</f>
        <v>0</v>
      </c>
    </row>
    <row r="17" spans="1:12" s="21" customFormat="1" ht="24" customHeight="1">
      <c r="A17" s="460">
        <f>('Step 1 - Sales Planning'!A17)</f>
        <v>10</v>
      </c>
      <c r="B17" s="441" t="str">
        <f>('Step 1 - Sales Planning'!B17)</f>
        <v>4200.14 - Com HS/SS Change Order (Specialty)</v>
      </c>
      <c r="C17" s="20"/>
      <c r="D17" s="46">
        <f>SUM('Step 1 - Sales Planning'!H17)</f>
        <v>0</v>
      </c>
      <c r="E17" s="66">
        <f>SUM('Step 1 - Sales Planning'!I17)</f>
        <v>0</v>
      </c>
      <c r="F17" s="20"/>
      <c r="G17" s="46">
        <f>SUM('Step 1 - Sales Planning'!K17)</f>
        <v>0</v>
      </c>
      <c r="H17" s="66">
        <f>SUM('Step 1 - Sales Planning'!L17)</f>
        <v>0</v>
      </c>
      <c r="I17" s="20"/>
      <c r="J17" s="66" t="str">
        <f t="shared" ref="J17" si="1">IF(G17=0,"",(G17-D17)/D17)</f>
        <v/>
      </c>
      <c r="K17" s="20"/>
      <c r="L17" s="58">
        <f>('Step 1 - Sales Planning'!R17)</f>
        <v>0</v>
      </c>
    </row>
    <row r="18" spans="1:12" s="21" customFormat="1" ht="24" customHeight="1">
      <c r="A18" s="460">
        <f>('Step 1 - Sales Planning'!A18)</f>
        <v>11</v>
      </c>
      <c r="B18" s="441" t="str">
        <f>'Step 1 - Sales Planning'!B18</f>
        <v>4300.11 - Com Irrig / Light Contract (Specialty)</v>
      </c>
      <c r="C18" s="20"/>
      <c r="D18" s="46">
        <f>SUM('Step 1 - Sales Planning'!H18)</f>
        <v>0</v>
      </c>
      <c r="E18" s="66">
        <f>SUM('Step 1 - Sales Planning'!I18)</f>
        <v>0</v>
      </c>
      <c r="F18" s="20"/>
      <c r="G18" s="46">
        <f>SUM('Step 1 - Sales Planning'!K18)</f>
        <v>0</v>
      </c>
      <c r="H18" s="66">
        <f>SUM('Step 1 - Sales Planning'!L18)</f>
        <v>0</v>
      </c>
      <c r="I18" s="20"/>
      <c r="J18" s="66" t="str">
        <f t="shared" si="0"/>
        <v/>
      </c>
      <c r="K18" s="20"/>
      <c r="L18" s="58">
        <f>('Step 1 - Sales Planning'!R18)</f>
        <v>0</v>
      </c>
    </row>
    <row r="19" spans="1:12" s="21" customFormat="1" ht="24" customHeight="1">
      <c r="A19" s="460">
        <f>('Step 1 - Sales Planning'!A19)</f>
        <v>12</v>
      </c>
      <c r="B19" s="441" t="str">
        <f>'Step 1 - Sales Planning'!B19</f>
        <v>4300.12 - Com  Irrig / Light CO (Specialty)</v>
      </c>
      <c r="C19" s="20"/>
      <c r="D19" s="46">
        <f>SUM('Step 1 - Sales Planning'!H19)</f>
        <v>0</v>
      </c>
      <c r="E19" s="66">
        <f>SUM('Step 1 - Sales Planning'!I19)</f>
        <v>0</v>
      </c>
      <c r="F19" s="20"/>
      <c r="G19" s="46">
        <f>SUM('Step 1 - Sales Planning'!K19)</f>
        <v>0</v>
      </c>
      <c r="H19" s="66">
        <f>SUM('Step 1 - Sales Planning'!L19)</f>
        <v>0</v>
      </c>
      <c r="I19" s="20"/>
      <c r="J19" s="66" t="str">
        <f t="shared" si="0"/>
        <v/>
      </c>
      <c r="K19" s="20"/>
      <c r="L19" s="58">
        <f>('Step 1 - Sales Planning'!R19)</f>
        <v>0</v>
      </c>
    </row>
    <row r="20" spans="1:12" s="21" customFormat="1" ht="24" customHeight="1">
      <c r="A20" s="460">
        <f>('Step 1 - Sales Planning'!A20)</f>
        <v>13</v>
      </c>
      <c r="B20" s="441" t="str">
        <f>'Step 1 - Sales Planning'!B20</f>
        <v>4800.11 - Com L&amp;L Maint Subcontract (Regular)</v>
      </c>
      <c r="C20" s="20"/>
      <c r="D20" s="46">
        <f>SUM('Step 1 - Sales Planning'!H20)</f>
        <v>0</v>
      </c>
      <c r="E20" s="66">
        <f>SUM('Step 1 - Sales Planning'!I20)</f>
        <v>0</v>
      </c>
      <c r="F20" s="20"/>
      <c r="G20" s="46">
        <f>SUM('Step 1 - Sales Planning'!K20)</f>
        <v>0</v>
      </c>
      <c r="H20" s="66">
        <f>SUM('Step 1 - Sales Planning'!L20)</f>
        <v>0</v>
      </c>
      <c r="I20" s="20"/>
      <c r="J20" s="66" t="str">
        <f t="shared" si="0"/>
        <v/>
      </c>
      <c r="K20" s="20"/>
      <c r="L20" s="58">
        <f>('Step 1 - Sales Planning'!R20)</f>
        <v>0</v>
      </c>
    </row>
    <row r="21" spans="1:12" s="21" customFormat="1" ht="24" customHeight="1">
      <c r="A21" s="356">
        <f>('Step 1 - Sales Planning'!A21)</f>
        <v>14</v>
      </c>
      <c r="B21" s="440" t="str">
        <f>'Step 1 - Sales Planning'!B21</f>
        <v>4800.12- Com Winter Maint Subcontract (Regular)</v>
      </c>
      <c r="C21" s="20"/>
      <c r="D21" s="46">
        <f>SUM('Step 1 - Sales Planning'!H21)</f>
        <v>0</v>
      </c>
      <c r="E21" s="66">
        <f>SUM('Step 1 - Sales Planning'!I21)</f>
        <v>0</v>
      </c>
      <c r="F21" s="20"/>
      <c r="G21" s="46">
        <f>SUM('Step 1 - Sales Planning'!K21)</f>
        <v>0</v>
      </c>
      <c r="H21" s="66">
        <f>SUM('Step 1 - Sales Planning'!L21)</f>
        <v>0</v>
      </c>
      <c r="I21" s="20"/>
      <c r="J21" s="66" t="str">
        <f t="shared" si="0"/>
        <v/>
      </c>
      <c r="K21" s="20"/>
      <c r="L21" s="58">
        <f>('Step 1 - Sales Planning'!R21)</f>
        <v>0</v>
      </c>
    </row>
    <row r="22" spans="1:12" s="21" customFormat="1" ht="24" customHeight="1">
      <c r="A22" s="356">
        <f>('Step 1 - Sales Planning'!A22)</f>
        <v>15</v>
      </c>
      <c r="B22" s="440" t="str">
        <f>'Step 1 - Sales Planning'!B22</f>
        <v>4800.13 - Com HS / SS Subcontract (Specialty)</v>
      </c>
      <c r="C22" s="20"/>
      <c r="D22" s="46">
        <f>SUM('Step 1 - Sales Planning'!H22)</f>
        <v>0</v>
      </c>
      <c r="E22" s="66">
        <f>SUM('Step 1 - Sales Planning'!I22)</f>
        <v>0</v>
      </c>
      <c r="F22" s="20"/>
      <c r="G22" s="46">
        <f>SUM('Step 1 - Sales Planning'!K22)</f>
        <v>0</v>
      </c>
      <c r="H22" s="66">
        <f>SUM('Step 1 - Sales Planning'!L22)</f>
        <v>0</v>
      </c>
      <c r="I22" s="20"/>
      <c r="J22" s="66" t="str">
        <f t="shared" si="0"/>
        <v/>
      </c>
      <c r="K22" s="20"/>
      <c r="L22" s="58">
        <f>('Step 1 - Sales Planning'!R22)</f>
        <v>0</v>
      </c>
    </row>
    <row r="23" spans="1:12" s="21" customFormat="1" ht="24" customHeight="1">
      <c r="A23" s="356">
        <f>('Step 1 - Sales Planning'!A23)</f>
        <v>16</v>
      </c>
      <c r="B23" s="440" t="str">
        <f>'Step 1 - Sales Planning'!B23</f>
        <v>4800.14 - Com Irrig / Light Subcontract (Specialty)</v>
      </c>
      <c r="C23" s="20"/>
      <c r="D23" s="46">
        <f>SUM('Step 1 - Sales Planning'!H23)</f>
        <v>0</v>
      </c>
      <c r="E23" s="66">
        <f>SUM('Step 1 - Sales Planning'!I23)</f>
        <v>0</v>
      </c>
      <c r="F23" s="20"/>
      <c r="G23" s="46">
        <f>SUM('Step 1 - Sales Planning'!K23)</f>
        <v>0</v>
      </c>
      <c r="H23" s="66">
        <f>SUM('Step 1 - Sales Planning'!L23)</f>
        <v>0</v>
      </c>
      <c r="I23" s="20"/>
      <c r="J23" s="66" t="str">
        <f t="shared" si="0"/>
        <v/>
      </c>
      <c r="K23" s="20"/>
      <c r="L23" s="58">
        <f>('Step 1 - Sales Planning'!R23)</f>
        <v>0</v>
      </c>
    </row>
    <row r="24" spans="1:12" s="21" customFormat="1" ht="24" customHeight="1">
      <c r="A24" s="15"/>
      <c r="B24" s="332" t="str">
        <f>('Step 1 - Sales Planning'!B28)</f>
        <v>Total Commercial Sales</v>
      </c>
      <c r="C24" s="20"/>
      <c r="D24" s="22">
        <f>SUM(D8:D23)</f>
        <v>0</v>
      </c>
      <c r="E24" s="71">
        <f>SUM(E8:E16)</f>
        <v>0</v>
      </c>
      <c r="F24" s="23"/>
      <c r="G24" s="22">
        <f>SUM(G8:G23)</f>
        <v>0</v>
      </c>
      <c r="H24" s="68">
        <f>SUM(H8:H16)</f>
        <v>0</v>
      </c>
      <c r="I24" s="20"/>
      <c r="J24" s="66" t="str">
        <f t="shared" si="0"/>
        <v/>
      </c>
      <c r="K24" s="20"/>
      <c r="L24" s="58">
        <f>('Step 1 - Sales Planning'!R28)</f>
        <v>0</v>
      </c>
    </row>
    <row r="25" spans="1:12" s="21" customFormat="1" ht="24" customHeight="1">
      <c r="A25" s="356">
        <f>('Step 1 - Sales Planning'!A29)</f>
        <v>21</v>
      </c>
      <c r="B25" s="307" t="str">
        <f>('Step 1 - Sales Planning'!B29)</f>
        <v>4400.11 - Res L&amp;L Maint Contract</v>
      </c>
      <c r="C25" s="20"/>
      <c r="D25" s="46">
        <f>SUM('Step 1 - Sales Planning'!H29)</f>
        <v>0</v>
      </c>
      <c r="E25" s="66">
        <f>SUM('Step 1 - Sales Planning'!I29)</f>
        <v>0</v>
      </c>
      <c r="F25" s="20"/>
      <c r="G25" s="46">
        <f>SUM('Step 1 - Sales Planning'!K29)</f>
        <v>0</v>
      </c>
      <c r="H25" s="66">
        <f>SUM('Step 1 - Sales Planning'!L29)</f>
        <v>0</v>
      </c>
      <c r="I25" s="20"/>
      <c r="J25" s="66" t="str">
        <f t="shared" si="0"/>
        <v/>
      </c>
      <c r="K25" s="20"/>
      <c r="L25" s="58">
        <f>('Step 1 - Sales Planning'!R29)</f>
        <v>0</v>
      </c>
    </row>
    <row r="26" spans="1:12" s="21" customFormat="1" ht="24" customHeight="1">
      <c r="A26" s="356">
        <f>('Step 1 - Sales Planning'!A30)</f>
        <v>22</v>
      </c>
      <c r="B26" s="307" t="str">
        <f>('Step 1 - Sales Planning'!B30)</f>
        <v>4400.12 - Res L&amp;L Maint Contract Extras</v>
      </c>
      <c r="C26" s="20"/>
      <c r="D26" s="46">
        <f>SUM('Step 1 - Sales Planning'!H30)</f>
        <v>0</v>
      </c>
      <c r="E26" s="66">
        <f>SUM('Step 1 - Sales Planning'!I30)</f>
        <v>0</v>
      </c>
      <c r="F26" s="20"/>
      <c r="G26" s="46">
        <f>SUM('Step 1 - Sales Planning'!K30)</f>
        <v>0</v>
      </c>
      <c r="H26" s="66">
        <f>SUM('Step 1 - Sales Planning'!L30)</f>
        <v>0</v>
      </c>
      <c r="I26" s="20"/>
      <c r="J26" s="66" t="str">
        <f t="shared" si="0"/>
        <v/>
      </c>
      <c r="K26" s="20"/>
      <c r="L26" s="58">
        <f>('Step 1 - Sales Planning'!R30)</f>
        <v>0</v>
      </c>
    </row>
    <row r="27" spans="1:12" s="21" customFormat="1" ht="24" customHeight="1">
      <c r="A27" s="356">
        <f>('Step 1 - Sales Planning'!A31)</f>
        <v>23</v>
      </c>
      <c r="B27" s="307" t="str">
        <f>('Step 1 - Sales Planning'!B31)</f>
        <v>4400.13 - Res L&amp;L Maint Enhancements</v>
      </c>
      <c r="C27" s="20"/>
      <c r="D27" s="46">
        <f>SUM('Step 1 - Sales Planning'!H31)</f>
        <v>0</v>
      </c>
      <c r="E27" s="66">
        <f>SUM('Step 1 - Sales Planning'!I31)</f>
        <v>0</v>
      </c>
      <c r="F27" s="20"/>
      <c r="G27" s="46">
        <f>SUM('Step 1 - Sales Planning'!K31)</f>
        <v>0</v>
      </c>
      <c r="H27" s="66">
        <f>SUM('Step 1 - Sales Planning'!L31)</f>
        <v>0</v>
      </c>
      <c r="I27" s="20"/>
      <c r="J27" s="66" t="str">
        <f t="shared" si="0"/>
        <v/>
      </c>
      <c r="K27" s="20"/>
      <c r="L27" s="58">
        <f>('Step 1 - Sales Planning'!R31)</f>
        <v>0</v>
      </c>
    </row>
    <row r="28" spans="1:12" s="21" customFormat="1" ht="24" customHeight="1">
      <c r="A28" s="356">
        <f>('Step 1 - Sales Planning'!A32)</f>
        <v>24</v>
      </c>
      <c r="B28" s="307" t="str">
        <f>('Step 1 - Sales Planning'!B32)</f>
        <v>4500.11 - Res Winter Maint Contract</v>
      </c>
      <c r="C28" s="20"/>
      <c r="D28" s="46">
        <f>SUM('Step 1 - Sales Planning'!H32)</f>
        <v>0</v>
      </c>
      <c r="E28" s="66">
        <f>SUM('Step 1 - Sales Planning'!I32)</f>
        <v>0</v>
      </c>
      <c r="F28" s="20"/>
      <c r="G28" s="46">
        <f>SUM('Step 1 - Sales Planning'!K32)</f>
        <v>0</v>
      </c>
      <c r="H28" s="66">
        <f>SUM('Step 1 - Sales Planning'!L32)</f>
        <v>0</v>
      </c>
      <c r="I28" s="20"/>
      <c r="J28" s="66" t="str">
        <f t="shared" si="0"/>
        <v/>
      </c>
      <c r="K28" s="20"/>
      <c r="L28" s="58">
        <f>('Step 1 - Sales Planning'!R32)</f>
        <v>0</v>
      </c>
    </row>
    <row r="29" spans="1:12" s="21" customFormat="1" ht="24" customHeight="1">
      <c r="A29" s="356">
        <f>('Step 1 - Sales Planning'!A33)</f>
        <v>25</v>
      </c>
      <c r="B29" s="307" t="str">
        <f>('Step 1 - Sales Planning'!B33)</f>
        <v>4500.12 - Res Winter Maint Contract Extras</v>
      </c>
      <c r="C29" s="20"/>
      <c r="D29" s="46">
        <f>SUM('Step 1 - Sales Planning'!H33)</f>
        <v>0</v>
      </c>
      <c r="E29" s="66">
        <f>SUM('Step 1 - Sales Planning'!I33)</f>
        <v>0</v>
      </c>
      <c r="F29" s="20"/>
      <c r="G29" s="46">
        <f>SUM('Step 1 - Sales Planning'!K33)</f>
        <v>0</v>
      </c>
      <c r="H29" s="66">
        <f>SUM('Step 1 - Sales Planning'!L33)</f>
        <v>0</v>
      </c>
      <c r="I29" s="20"/>
      <c r="J29" s="66" t="str">
        <f t="shared" si="0"/>
        <v/>
      </c>
      <c r="K29" s="20"/>
      <c r="L29" s="58">
        <f>('Step 1 - Sales Planning'!R33)</f>
        <v>0</v>
      </c>
    </row>
    <row r="30" spans="1:12" s="21" customFormat="1" ht="24" customHeight="1">
      <c r="A30" s="356">
        <f>('Step 1 - Sales Planning'!A34)</f>
        <v>26</v>
      </c>
      <c r="B30" s="307" t="str">
        <f>('Step 1 - Sales Planning'!B34)</f>
        <v>4500.13 - Res Winter Maint Enhancements</v>
      </c>
      <c r="C30" s="20"/>
      <c r="D30" s="46">
        <f>SUM('Step 1 - Sales Planning'!H34)</f>
        <v>0</v>
      </c>
      <c r="E30" s="66">
        <f>SUM('Step 1 - Sales Planning'!I34)</f>
        <v>0</v>
      </c>
      <c r="F30" s="20"/>
      <c r="G30" s="46">
        <f>SUM('Step 1 - Sales Planning'!K34)</f>
        <v>0</v>
      </c>
      <c r="H30" s="66">
        <f>SUM('Step 1 - Sales Planning'!L34)</f>
        <v>0</v>
      </c>
      <c r="I30" s="20"/>
      <c r="J30" s="66" t="str">
        <f t="shared" si="0"/>
        <v/>
      </c>
      <c r="K30" s="20"/>
      <c r="L30" s="58">
        <f>('Step 1 - Sales Planning'!R34)</f>
        <v>0</v>
      </c>
    </row>
    <row r="31" spans="1:12" s="21" customFormat="1" ht="24" customHeight="1">
      <c r="A31" s="356">
        <f>('Step 1 - Sales Planning'!A35)</f>
        <v>27</v>
      </c>
      <c r="B31" s="307" t="str">
        <f>('Step 1 - Sales Planning'!B35)</f>
        <v>4600.11 - Res HS/SS Contract (Regular)</v>
      </c>
      <c r="C31" s="20"/>
      <c r="D31" s="46">
        <f>SUM('Step 1 - Sales Planning'!H35)</f>
        <v>0</v>
      </c>
      <c r="E31" s="66">
        <f>SUM('Step 1 - Sales Planning'!I35)</f>
        <v>0</v>
      </c>
      <c r="F31" s="20"/>
      <c r="G31" s="46">
        <f>SUM('Step 1 - Sales Planning'!K35)</f>
        <v>0</v>
      </c>
      <c r="H31" s="66">
        <f>SUM('Step 1 - Sales Planning'!L35)</f>
        <v>0</v>
      </c>
      <c r="I31" s="20"/>
      <c r="J31" s="66" t="str">
        <f t="shared" si="0"/>
        <v/>
      </c>
      <c r="K31" s="20"/>
      <c r="L31" s="58">
        <f>('Step 1 - Sales Planning'!R35)</f>
        <v>0</v>
      </c>
    </row>
    <row r="32" spans="1:12" s="21" customFormat="1" ht="24" customHeight="1">
      <c r="A32" s="356">
        <f>('Step 1 - Sales Planning'!A36)</f>
        <v>28</v>
      </c>
      <c r="B32" s="307" t="str">
        <f>('Step 1 - Sales Planning'!B36)</f>
        <v>4600.12 - Res HS/SS Contract (Specialty)</v>
      </c>
      <c r="C32" s="20"/>
      <c r="D32" s="46">
        <f>SUM('Step 1 - Sales Planning'!H36)</f>
        <v>0</v>
      </c>
      <c r="E32" s="66">
        <f>SUM('Step 1 - Sales Planning'!I36)</f>
        <v>0</v>
      </c>
      <c r="F32" s="20"/>
      <c r="G32" s="46">
        <f>SUM('Step 1 - Sales Planning'!K36)</f>
        <v>0</v>
      </c>
      <c r="H32" s="66">
        <f>SUM('Step 1 - Sales Planning'!L36)</f>
        <v>0</v>
      </c>
      <c r="I32" s="20"/>
      <c r="J32" s="66" t="str">
        <f t="shared" si="0"/>
        <v/>
      </c>
      <c r="K32" s="20"/>
      <c r="L32" s="58">
        <f>('Step 1 - Sales Planning'!R36)</f>
        <v>0</v>
      </c>
    </row>
    <row r="33" spans="1:12" s="21" customFormat="1" ht="24" customHeight="1">
      <c r="A33" s="356">
        <f>('Step 1 - Sales Planning'!A37)</f>
        <v>29</v>
      </c>
      <c r="B33" s="307" t="str">
        <f>('Step 1 - Sales Planning'!B37)</f>
        <v>4600.13 - Res HS/SS Change Order (Regular)</v>
      </c>
      <c r="C33" s="20"/>
      <c r="D33" s="46">
        <f>SUM('Step 1 - Sales Planning'!H37)</f>
        <v>0</v>
      </c>
      <c r="E33" s="66">
        <f>SUM('Step 1 - Sales Planning'!I37)</f>
        <v>0</v>
      </c>
      <c r="F33" s="20"/>
      <c r="G33" s="46">
        <f>SUM('Step 1 - Sales Planning'!K37)</f>
        <v>0</v>
      </c>
      <c r="H33" s="66">
        <f>SUM('Step 1 - Sales Planning'!L37)</f>
        <v>0</v>
      </c>
      <c r="I33" s="20"/>
      <c r="J33" s="66" t="str">
        <f t="shared" si="0"/>
        <v/>
      </c>
      <c r="K33" s="20"/>
      <c r="L33" s="58">
        <f>('Step 1 - Sales Planning'!R37)</f>
        <v>0</v>
      </c>
    </row>
    <row r="34" spans="1:12" s="21" customFormat="1" ht="24" customHeight="1">
      <c r="A34" s="356">
        <f>('Step 1 - Sales Planning'!A38)</f>
        <v>30</v>
      </c>
      <c r="B34" s="307" t="str">
        <f>('Step 1 - Sales Planning'!B38)</f>
        <v>4600.14 - Res HS/SS Change Order (Specialty)</v>
      </c>
      <c r="C34" s="20"/>
      <c r="D34" s="46">
        <f>SUM('Step 1 - Sales Planning'!H38)</f>
        <v>0</v>
      </c>
      <c r="E34" s="66">
        <f>SUM('Step 1 - Sales Planning'!I38)</f>
        <v>0</v>
      </c>
      <c r="F34" s="20"/>
      <c r="G34" s="46">
        <f>SUM('Step 1 - Sales Planning'!K38)</f>
        <v>0</v>
      </c>
      <c r="H34" s="66">
        <f>SUM('Step 1 - Sales Planning'!L38)</f>
        <v>0</v>
      </c>
      <c r="I34" s="20"/>
      <c r="J34" s="66" t="str">
        <f t="shared" ref="J34" si="2">IF(G34=0,"",(G34-D34)/D34)</f>
        <v/>
      </c>
      <c r="K34" s="20"/>
      <c r="L34" s="58">
        <f>('Step 1 - Sales Planning'!R38)</f>
        <v>0</v>
      </c>
    </row>
    <row r="35" spans="1:12" s="21" customFormat="1" ht="24" customHeight="1">
      <c r="A35" s="356">
        <f>('Step 1 - Sales Planning'!A39)</f>
        <v>31</v>
      </c>
      <c r="B35" s="307" t="str">
        <f>('Step 1 - Sales Planning'!B39)</f>
        <v>4700.11 - Res Irrig / Light Contract (Specialty)</v>
      </c>
      <c r="C35" s="20"/>
      <c r="D35" s="46">
        <f>SUM('Step 1 - Sales Planning'!H39)</f>
        <v>0</v>
      </c>
      <c r="E35" s="66">
        <f>SUM('Step 1 - Sales Planning'!I39)</f>
        <v>0</v>
      </c>
      <c r="F35" s="20"/>
      <c r="G35" s="46">
        <f>SUM('Step 1 - Sales Planning'!K39)</f>
        <v>0</v>
      </c>
      <c r="H35" s="66">
        <f>SUM('Step 1 - Sales Planning'!L39)</f>
        <v>0</v>
      </c>
      <c r="I35" s="20"/>
      <c r="J35" s="66" t="str">
        <f t="shared" si="0"/>
        <v/>
      </c>
      <c r="K35" s="20"/>
      <c r="L35" s="58">
        <f>('Step 1 - Sales Planning'!R39)</f>
        <v>0</v>
      </c>
    </row>
    <row r="36" spans="1:12" s="21" customFormat="1" ht="24" customHeight="1">
      <c r="A36" s="356">
        <f>('Step 1 - Sales Planning'!A40)</f>
        <v>32</v>
      </c>
      <c r="B36" s="307" t="str">
        <f>('Step 1 - Sales Planning'!B40)</f>
        <v>4700.12 - Res  Irrig / Light CO (Specialty)</v>
      </c>
      <c r="C36" s="20"/>
      <c r="D36" s="46">
        <f>SUM('Step 1 - Sales Planning'!H40)</f>
        <v>0</v>
      </c>
      <c r="E36" s="66">
        <f>SUM('Step 1 - Sales Planning'!I40)</f>
        <v>0</v>
      </c>
      <c r="F36" s="20"/>
      <c r="G36" s="46">
        <f>SUM('Step 1 - Sales Planning'!K40)</f>
        <v>0</v>
      </c>
      <c r="H36" s="66">
        <f>SUM('Step 1 - Sales Planning'!L40)</f>
        <v>0</v>
      </c>
      <c r="I36" s="20"/>
      <c r="J36" s="66" t="str">
        <f t="shared" si="0"/>
        <v/>
      </c>
      <c r="K36" s="20"/>
      <c r="L36" s="58">
        <f>('Step 1 - Sales Planning'!R40)</f>
        <v>0</v>
      </c>
    </row>
    <row r="37" spans="1:12" s="21" customFormat="1" ht="24" customHeight="1">
      <c r="A37" s="356">
        <f>('Step 1 - Sales Planning'!A41)</f>
        <v>33</v>
      </c>
      <c r="B37" s="307" t="str">
        <f>('Step 1 - Sales Planning'!B41)</f>
        <v>4900.11 - Res L&amp;L Maint Subcontract</v>
      </c>
      <c r="C37" s="20"/>
      <c r="D37" s="46">
        <f>SUM('Step 1 - Sales Planning'!H41)</f>
        <v>0</v>
      </c>
      <c r="E37" s="66">
        <f>SUM('Step 1 - Sales Planning'!I41)</f>
        <v>0</v>
      </c>
      <c r="F37" s="20"/>
      <c r="G37" s="46">
        <f>SUM('Step 1 - Sales Planning'!K41)</f>
        <v>0</v>
      </c>
      <c r="H37" s="66">
        <f>SUM('Step 1 - Sales Planning'!L41)</f>
        <v>0</v>
      </c>
      <c r="I37" s="20"/>
      <c r="J37" s="66" t="str">
        <f t="shared" si="0"/>
        <v/>
      </c>
      <c r="K37" s="20"/>
      <c r="L37" s="58">
        <f>('Step 1 - Sales Planning'!R41)</f>
        <v>0</v>
      </c>
    </row>
    <row r="38" spans="1:12" s="21" customFormat="1" ht="24" customHeight="1">
      <c r="A38" s="356">
        <f>('Step 1 - Sales Planning'!A42)</f>
        <v>34</v>
      </c>
      <c r="B38" s="307" t="str">
        <f>('Step 1 - Sales Planning'!B42)</f>
        <v>4900.12- Res Winter Maint Subcontract</v>
      </c>
      <c r="C38" s="20"/>
      <c r="D38" s="46">
        <f>SUM('Step 1 - Sales Planning'!H42)</f>
        <v>0</v>
      </c>
      <c r="E38" s="66">
        <f>SUM('Step 1 - Sales Planning'!I42)</f>
        <v>0</v>
      </c>
      <c r="F38" s="20"/>
      <c r="G38" s="46">
        <f>SUM('Step 1 - Sales Planning'!K42)</f>
        <v>0</v>
      </c>
      <c r="H38" s="66">
        <f>SUM('Step 1 - Sales Planning'!L42)</f>
        <v>0</v>
      </c>
      <c r="I38" s="20"/>
      <c r="J38" s="66" t="str">
        <f t="shared" si="0"/>
        <v/>
      </c>
      <c r="K38" s="20"/>
      <c r="L38" s="58">
        <f>('Step 1 - Sales Planning'!R42)</f>
        <v>0</v>
      </c>
    </row>
    <row r="39" spans="1:12" s="21" customFormat="1" ht="24" customHeight="1">
      <c r="A39" s="356">
        <f>('Step 1 - Sales Planning'!A43)</f>
        <v>35</v>
      </c>
      <c r="B39" s="307" t="str">
        <f>('Step 1 - Sales Planning'!B43)</f>
        <v>4900.13 - Res Hardscape / Softscape Subcontract</v>
      </c>
      <c r="C39" s="20"/>
      <c r="D39" s="46">
        <f>SUM('Step 1 - Sales Planning'!H43)</f>
        <v>0</v>
      </c>
      <c r="E39" s="66">
        <f>SUM('Step 1 - Sales Planning'!I43)</f>
        <v>0</v>
      </c>
      <c r="F39" s="20"/>
      <c r="G39" s="46">
        <f>SUM('Step 1 - Sales Planning'!K43)</f>
        <v>0</v>
      </c>
      <c r="H39" s="66">
        <f>SUM('Step 1 - Sales Planning'!L43)</f>
        <v>0</v>
      </c>
      <c r="I39" s="20"/>
      <c r="J39" s="66" t="str">
        <f>IF(G39=0,"",(G39-D39)/D39)</f>
        <v/>
      </c>
      <c r="K39" s="20"/>
      <c r="L39" s="58">
        <f>('Step 1 - Sales Planning'!R43)</f>
        <v>0</v>
      </c>
    </row>
    <row r="40" spans="1:12" s="21" customFormat="1" ht="24" customHeight="1">
      <c r="A40" s="356">
        <f>('Step 1 - Sales Planning'!A44)</f>
        <v>36</v>
      </c>
      <c r="B40" s="307" t="str">
        <f>('Step 1 - Sales Planning'!B44)</f>
        <v>4900.14 - Res Irrigation / Lighting Subcontract</v>
      </c>
      <c r="C40" s="20"/>
      <c r="D40" s="46">
        <f>SUM('Step 1 - Sales Planning'!H44)</f>
        <v>0</v>
      </c>
      <c r="E40" s="66">
        <f>SUM('Step 1 - Sales Planning'!I44)</f>
        <v>0</v>
      </c>
      <c r="F40" s="20"/>
      <c r="G40" s="46">
        <f>SUM('Step 1 - Sales Planning'!K44)</f>
        <v>0</v>
      </c>
      <c r="H40" s="66">
        <f>SUM('Step 1 - Sales Planning'!L44)</f>
        <v>0</v>
      </c>
      <c r="I40" s="20"/>
      <c r="J40" s="66" t="str">
        <f t="shared" si="0"/>
        <v/>
      </c>
      <c r="K40" s="20"/>
      <c r="L40" s="58">
        <f>('Step 1 - Sales Planning'!R44)</f>
        <v>0</v>
      </c>
    </row>
    <row r="41" spans="1:12" s="21" customFormat="1" ht="24" customHeight="1">
      <c r="A41" s="356"/>
      <c r="B41" s="332" t="str">
        <f>('Step 1 - Sales Planning'!B49)</f>
        <v>Total Residential Sales</v>
      </c>
      <c r="C41" s="20"/>
      <c r="D41" s="22">
        <f>SUM(D25:D40)</f>
        <v>0</v>
      </c>
      <c r="E41" s="71">
        <f>SUM(E25:E40)</f>
        <v>0</v>
      </c>
      <c r="F41" s="23"/>
      <c r="G41" s="22">
        <f>SUM(G25:G40)</f>
        <v>0</v>
      </c>
      <c r="H41" s="68">
        <f>SUM('Step 1 - Sales Planning'!L49)</f>
        <v>0</v>
      </c>
      <c r="I41" s="20"/>
      <c r="J41" s="66" t="str">
        <f t="shared" si="0"/>
        <v/>
      </c>
      <c r="K41" s="20"/>
      <c r="L41" s="58">
        <f>('Step 1 - Sales Planning'!R50)</f>
        <v>0</v>
      </c>
    </row>
    <row r="42" spans="1:12" s="21" customFormat="1" ht="24" customHeight="1">
      <c r="A42" s="15"/>
      <c r="B42" s="333" t="str">
        <f>('Step 1 - Sales Planning'!B50)</f>
        <v>Total Combined Sales</v>
      </c>
      <c r="C42" s="24"/>
      <c r="D42" s="25">
        <f>SUM(D41+D24)</f>
        <v>0</v>
      </c>
      <c r="E42" s="72">
        <f>SUM('Step 1 - Sales Planning'!I50)</f>
        <v>0</v>
      </c>
      <c r="F42" s="27"/>
      <c r="G42" s="25">
        <f>SUM(G41+G24)</f>
        <v>0</v>
      </c>
      <c r="H42" s="69">
        <f>SUM('Step 1 - Sales Planning'!L50)</f>
        <v>0</v>
      </c>
      <c r="I42" s="24"/>
      <c r="J42" s="66" t="str">
        <f t="shared" si="0"/>
        <v/>
      </c>
      <c r="K42" s="24"/>
      <c r="L42" s="58">
        <f>('Step 1 - Sales Planning'!R51)</f>
        <v>0</v>
      </c>
    </row>
    <row r="43" spans="1:12" s="31" customFormat="1" ht="18" customHeight="1">
      <c r="A43" s="28"/>
      <c r="B43" s="29"/>
      <c r="C43" s="29"/>
      <c r="D43" s="29"/>
      <c r="E43" s="73"/>
      <c r="F43" s="29"/>
      <c r="G43" s="30"/>
      <c r="H43" s="70"/>
      <c r="I43" s="29"/>
      <c r="J43" s="29"/>
      <c r="K43" s="29"/>
    </row>
    <row r="44" spans="1:12" ht="26.25" customHeight="1">
      <c r="A44" s="32"/>
      <c r="B44" s="309" t="str">
        <f>('Step 2 - COGS Planning'!B6)</f>
        <v>COGS</v>
      </c>
      <c r="D44" s="757">
        <f>('Step 2 - COGS Planning'!D6)</f>
        <v>2018</v>
      </c>
      <c r="E44" s="758"/>
      <c r="G44" s="757">
        <f>('Step 2 - COGS Planning'!K6)</f>
        <v>2019</v>
      </c>
      <c r="H44" s="758"/>
    </row>
    <row r="45" spans="1:12" s="36" customFormat="1" ht="42.75" customHeight="1">
      <c r="A45" s="34"/>
      <c r="B45" s="310" t="str">
        <f>('Step 2 - COGS Planning'!B7)</f>
        <v>Description</v>
      </c>
      <c r="C45" s="16"/>
      <c r="D45" s="311" t="str">
        <f>('Step 2 - COGS Planning'!H7)</f>
        <v>Actual +      Projected $$$</v>
      </c>
      <c r="E45" s="310" t="str">
        <f>('Step 2 - COGS Planning'!I7)</f>
        <v>% to Income</v>
      </c>
      <c r="F45" s="16"/>
      <c r="G45" s="310" t="str">
        <f>('Step 2 - COGS Planning'!K7)</f>
        <v>Projected $$$</v>
      </c>
      <c r="H45" s="310" t="str">
        <f>('Step 2 - COGS Planning'!L7)</f>
        <v>% to Income</v>
      </c>
      <c r="I45" s="16"/>
      <c r="J45" s="311" t="str">
        <f>('Step 2 - COGS Planning'!N7)</f>
        <v>Year over Year         % Change</v>
      </c>
      <c r="K45" s="16"/>
      <c r="L45" s="310" t="str">
        <f>('Step 2 - COGS Planning'!R7)</f>
        <v>Comments on Areas of Opportunity</v>
      </c>
    </row>
    <row r="46" spans="1:12" s="36" customFormat="1" ht="24" customHeight="1">
      <c r="A46" s="313">
        <f>('Step 2 - COGS Planning'!A12)</f>
        <v>501</v>
      </c>
      <c r="B46" s="312" t="str">
        <f>('Step 2 - COGS Planning'!B12)</f>
        <v>Materials [All Profit Centers]</v>
      </c>
      <c r="C46" s="39"/>
      <c r="D46" s="46">
        <f>SUM('Step 2 - COGS Planning'!H12)</f>
        <v>0</v>
      </c>
      <c r="E46" s="67">
        <f>SUM('Step 2 - COGS Planning'!I12)</f>
        <v>0</v>
      </c>
      <c r="F46" s="39"/>
      <c r="G46" s="46">
        <f>SUM('Step 2 - COGS Planning'!K12)</f>
        <v>0</v>
      </c>
      <c r="H46" s="67">
        <f>SUM('Step 2 - COGS Planning'!L12)</f>
        <v>0</v>
      </c>
      <c r="I46" s="39"/>
      <c r="J46" s="67" t="str">
        <f>IF(G46=0,"",(G46-D46)/D46)</f>
        <v/>
      </c>
      <c r="K46" s="39"/>
      <c r="L46" s="217">
        <f>('Step 2 - COGS Planning'!R12)</f>
        <v>0</v>
      </c>
    </row>
    <row r="47" spans="1:12" s="36" customFormat="1" ht="24" customHeight="1">
      <c r="A47" s="313">
        <f>('Step 2 - COGS Planning'!A13)</f>
        <v>503</v>
      </c>
      <c r="B47" s="312" t="str">
        <f>('Step 2 - COGS Planning'!B13)</f>
        <v>Labor Expense [Net Production Wages]</v>
      </c>
      <c r="C47" s="39"/>
      <c r="D47" s="46">
        <f>SUM('Step 2 - COGS Planning'!H13)</f>
        <v>0</v>
      </c>
      <c r="E47" s="67">
        <f>SUM('Step 2 - COGS Planning'!I13)</f>
        <v>0</v>
      </c>
      <c r="F47" s="39"/>
      <c r="G47" s="46">
        <f>SUM('Step 2 - COGS Planning'!K13)</f>
        <v>0</v>
      </c>
      <c r="H47" s="67">
        <f>SUM('Step 2 - COGS Planning'!L13)</f>
        <v>0</v>
      </c>
      <c r="I47" s="39"/>
      <c r="J47" s="67" t="str">
        <f t="shared" ref="J47:J58" si="3">IF(G47=0,"",(G47-D47)/D47)</f>
        <v/>
      </c>
      <c r="K47" s="39"/>
      <c r="L47" s="217">
        <f>('Step 2 - COGS Planning'!R13)</f>
        <v>0</v>
      </c>
    </row>
    <row r="48" spans="1:12" s="36" customFormat="1" ht="24" customHeight="1">
      <c r="A48" s="313">
        <f>('Step 2 - COGS Planning'!A14)</f>
        <v>504</v>
      </c>
      <c r="B48" s="312" t="str">
        <f>('Step 2 - COGS Planning'!B14)</f>
        <v>Labor Burden [COGS Payroll Taxes]</v>
      </c>
      <c r="C48" s="39"/>
      <c r="D48" s="46">
        <f>SUM('Step 2 - COGS Planning'!H14)</f>
        <v>0</v>
      </c>
      <c r="E48" s="67">
        <f>SUM('Step 2 - COGS Planning'!I14)</f>
        <v>0</v>
      </c>
      <c r="F48" s="39"/>
      <c r="G48" s="46">
        <f>SUM('Step 2 - COGS Planning'!K14)</f>
        <v>0</v>
      </c>
      <c r="H48" s="67">
        <f>SUM('Step 2 - COGS Planning'!L14)</f>
        <v>0</v>
      </c>
      <c r="I48" s="39"/>
      <c r="J48" s="67" t="str">
        <f t="shared" si="3"/>
        <v/>
      </c>
      <c r="K48" s="39"/>
      <c r="L48" s="217">
        <f>('Step 2 - COGS Planning'!R14)</f>
        <v>0</v>
      </c>
    </row>
    <row r="49" spans="1:12" s="36" customFormat="1" ht="24" customHeight="1">
      <c r="A49" s="313">
        <f>('Step 2 - COGS Planning'!A15)</f>
        <v>505</v>
      </c>
      <c r="B49" s="312" t="str">
        <f>('Step 2 - COGS Planning'!B15)</f>
        <v>Benefits/Workers Comp. Expense</v>
      </c>
      <c r="C49" s="39"/>
      <c r="D49" s="46">
        <f>SUM('Step 2 - COGS Planning'!H15)</f>
        <v>0</v>
      </c>
      <c r="E49" s="67">
        <f>SUM('Step 2 - COGS Planning'!I15)</f>
        <v>0</v>
      </c>
      <c r="F49" s="39"/>
      <c r="G49" s="46">
        <f>SUM('Step 2 - COGS Planning'!K15)</f>
        <v>0</v>
      </c>
      <c r="H49" s="67">
        <f>SUM('Step 2 - COGS Planning'!L15)</f>
        <v>0</v>
      </c>
      <c r="I49" s="39"/>
      <c r="J49" s="67" t="str">
        <f t="shared" si="3"/>
        <v/>
      </c>
      <c r="K49" s="39"/>
      <c r="L49" s="217">
        <f>('Step 2 - COGS Planning'!R15)</f>
        <v>0</v>
      </c>
    </row>
    <row r="50" spans="1:12" s="36" customFormat="1" ht="24" customHeight="1">
      <c r="A50" s="313">
        <f>('Step 2 - COGS Planning'!A16)</f>
        <v>506</v>
      </c>
      <c r="B50" s="312" t="str">
        <f>('Step 2 - COGS Planning'!B16)</f>
        <v>Equipment Rental Expense</v>
      </c>
      <c r="C50" s="39"/>
      <c r="D50" s="46">
        <f>SUM('Step 2 - COGS Planning'!H16)</f>
        <v>0</v>
      </c>
      <c r="E50" s="67">
        <f>SUM('Step 2 - COGS Planning'!I16)</f>
        <v>0</v>
      </c>
      <c r="F50" s="39"/>
      <c r="G50" s="46">
        <f>SUM('Step 2 - COGS Planning'!K16)</f>
        <v>0</v>
      </c>
      <c r="H50" s="67">
        <f>SUM('Step 2 - COGS Planning'!L16)</f>
        <v>0</v>
      </c>
      <c r="I50" s="39"/>
      <c r="J50" s="67" t="str">
        <f t="shared" si="3"/>
        <v/>
      </c>
      <c r="K50" s="39"/>
      <c r="L50" s="217">
        <f>('Step 2 - COGS Planning'!R16)</f>
        <v>0</v>
      </c>
    </row>
    <row r="51" spans="1:12" s="36" customFormat="1" ht="24" customHeight="1">
      <c r="A51" s="313">
        <f>('Step 2 - COGS Planning'!A17)</f>
        <v>508</v>
      </c>
      <c r="B51" s="312" t="str">
        <f>('Step 2 - COGS Planning'!B17)</f>
        <v>Equipment Maintenance &amp; Repair</v>
      </c>
      <c r="C51" s="39"/>
      <c r="D51" s="46">
        <f>SUM('Step 2 - COGS Planning'!H17)</f>
        <v>0</v>
      </c>
      <c r="E51" s="67">
        <f>SUM('Step 2 - COGS Planning'!I17)</f>
        <v>0</v>
      </c>
      <c r="F51" s="39"/>
      <c r="G51" s="46">
        <f>SUM('Step 2 - COGS Planning'!K17)</f>
        <v>0</v>
      </c>
      <c r="H51" s="67">
        <f>SUM('Step 2 - COGS Planning'!L17)</f>
        <v>0</v>
      </c>
      <c r="I51" s="39"/>
      <c r="J51" s="67" t="str">
        <f t="shared" si="3"/>
        <v/>
      </c>
      <c r="K51" s="39"/>
      <c r="L51" s="217">
        <f>('Step 2 - COGS Planning'!R17)</f>
        <v>0</v>
      </c>
    </row>
    <row r="52" spans="1:12" s="36" customFormat="1" ht="24" customHeight="1">
      <c r="A52" s="313">
        <f>('Step 2 - COGS Planning'!A18)</f>
        <v>511</v>
      </c>
      <c r="B52" s="312" t="str">
        <f>('Step 2 - COGS Planning'!B18)</f>
        <v xml:space="preserve">Subcontracted Expense </v>
      </c>
      <c r="C52" s="39"/>
      <c r="D52" s="46">
        <f>SUM('Step 2 - COGS Planning'!H18)</f>
        <v>0</v>
      </c>
      <c r="E52" s="67">
        <f>SUM('Step 2 - COGS Planning'!I18)</f>
        <v>0</v>
      </c>
      <c r="F52" s="39"/>
      <c r="G52" s="46">
        <f>SUM('Step 2 - COGS Planning'!K18)</f>
        <v>0</v>
      </c>
      <c r="H52" s="67">
        <f>SUM('Step 2 - COGS Planning'!L18)</f>
        <v>0</v>
      </c>
      <c r="I52" s="39"/>
      <c r="J52" s="67" t="str">
        <f t="shared" si="3"/>
        <v/>
      </c>
      <c r="K52" s="39"/>
      <c r="L52" s="217">
        <f>('Step 2 - COGS Planning'!R18)</f>
        <v>0</v>
      </c>
    </row>
    <row r="53" spans="1:12" s="36" customFormat="1" ht="24" customHeight="1">
      <c r="A53" s="313">
        <f>('Step 2 - COGS Planning'!A19)</f>
        <v>514</v>
      </c>
      <c r="B53" s="312" t="str">
        <f>('Step 2 - COGS Planning'!B19)</f>
        <v>Franchise Fees [Royalties]</v>
      </c>
      <c r="C53" s="39"/>
      <c r="D53" s="46">
        <f>SUM('Step 2 - COGS Planning'!H19)</f>
        <v>0</v>
      </c>
      <c r="E53" s="67">
        <f>SUM('Step 2 - COGS Planning'!I19)</f>
        <v>0</v>
      </c>
      <c r="F53" s="39"/>
      <c r="G53" s="46">
        <f>SUM('Step 2 - COGS Planning'!K19)</f>
        <v>0</v>
      </c>
      <c r="H53" s="67">
        <f>SUM('Step 2 - COGS Planning'!L19)</f>
        <v>0</v>
      </c>
      <c r="I53" s="39"/>
      <c r="J53" s="67" t="str">
        <f t="shared" si="3"/>
        <v/>
      </c>
      <c r="K53" s="39"/>
      <c r="L53" s="58">
        <f>('Step 2 - COGS Planning'!R19)</f>
        <v>0</v>
      </c>
    </row>
    <row r="54" spans="1:12" s="36" customFormat="1" ht="24" customHeight="1">
      <c r="A54" s="313">
        <f>('Step 2 - COGS Planning'!A20)</f>
        <v>515</v>
      </c>
      <c r="B54" s="312" t="str">
        <f>('Step 2 - COGS Planning'!B20)</f>
        <v>MAP Fees [Ad Fund]</v>
      </c>
      <c r="C54" s="39"/>
      <c r="D54" s="46">
        <f>SUM('Step 2 - COGS Planning'!H20)</f>
        <v>0</v>
      </c>
      <c r="E54" s="67">
        <f>SUM('Step 2 - COGS Planning'!I20)</f>
        <v>0</v>
      </c>
      <c r="F54" s="39"/>
      <c r="G54" s="46">
        <f>SUM('Step 2 - COGS Planning'!K20)</f>
        <v>0</v>
      </c>
      <c r="H54" s="67">
        <f>SUM('Step 2 - COGS Planning'!L20)</f>
        <v>0</v>
      </c>
      <c r="I54" s="39"/>
      <c r="J54" s="67" t="str">
        <f t="shared" si="3"/>
        <v/>
      </c>
      <c r="K54" s="39"/>
      <c r="L54" s="58">
        <f>('Step 2 - COGS Planning'!R20)</f>
        <v>0</v>
      </c>
    </row>
    <row r="55" spans="1:12" s="36" customFormat="1" ht="24" customHeight="1">
      <c r="A55" s="313">
        <f>('Step 2 - COGS Planning'!A21)</f>
        <v>525</v>
      </c>
      <c r="B55" s="312" t="str">
        <f>('Step 2 - COGS Planning'!B21)</f>
        <v>Vehicle Expense [COGS]</v>
      </c>
      <c r="C55" s="39"/>
      <c r="D55" s="46">
        <f>SUM('Step 2 - COGS Planning'!H21)</f>
        <v>0</v>
      </c>
      <c r="E55" s="67">
        <f>SUM('Step 2 - COGS Planning'!I21)</f>
        <v>0</v>
      </c>
      <c r="F55" s="39"/>
      <c r="G55" s="46">
        <f>SUM('Step 2 - COGS Planning'!K21)</f>
        <v>0</v>
      </c>
      <c r="H55" s="67">
        <f>SUM('Step 2 - COGS Planning'!L21)</f>
        <v>0</v>
      </c>
      <c r="I55" s="39"/>
      <c r="J55" s="67" t="str">
        <f t="shared" si="3"/>
        <v/>
      </c>
      <c r="K55" s="39"/>
      <c r="L55" s="58">
        <f>('Step 2 - COGS Planning'!R21)</f>
        <v>0</v>
      </c>
    </row>
    <row r="56" spans="1:12" s="36" customFormat="1" ht="24" customHeight="1">
      <c r="A56" s="313">
        <f>('Step 2 - COGS Planning'!A22)</f>
        <v>0</v>
      </c>
      <c r="B56" s="312" t="str">
        <f>('Step 2 - COGS Planning'!B22)</f>
        <v>Fuel [Vehicle &amp; Equipment]</v>
      </c>
      <c r="C56" s="39"/>
      <c r="D56" s="46">
        <f>SUM('Step 2 - COGS Planning'!H22)</f>
        <v>0</v>
      </c>
      <c r="E56" s="67">
        <f>SUM('Step 2 - COGS Planning'!I22)</f>
        <v>0</v>
      </c>
      <c r="F56" s="39"/>
      <c r="G56" s="46">
        <f>SUM('Step 2 - COGS Planning'!K22)</f>
        <v>0</v>
      </c>
      <c r="H56" s="67">
        <f>SUM('Step 2 - COGS Planning'!L22)</f>
        <v>0</v>
      </c>
      <c r="I56" s="39"/>
      <c r="J56" s="67" t="str">
        <f t="shared" si="3"/>
        <v/>
      </c>
      <c r="K56" s="39"/>
      <c r="L56" s="58">
        <f>('Step 2 - COGS Planning'!R22)</f>
        <v>0</v>
      </c>
    </row>
    <row r="57" spans="1:12" s="36" customFormat="1" ht="24" customHeight="1">
      <c r="A57" s="313">
        <f>('Step 2 - COGS Planning'!A23)</f>
        <v>0</v>
      </c>
      <c r="B57" s="312">
        <f>('Step 2 - COGS Planning'!B23)</f>
        <v>0</v>
      </c>
      <c r="C57" s="39"/>
      <c r="D57" s="46">
        <f>SUM('Step 2 - COGS Planning'!H23)</f>
        <v>0</v>
      </c>
      <c r="E57" s="67">
        <f>SUM('Step 2 - COGS Planning'!I23)</f>
        <v>0</v>
      </c>
      <c r="F57" s="39"/>
      <c r="G57" s="46">
        <f>SUM('Step 2 - COGS Planning'!K23)</f>
        <v>0</v>
      </c>
      <c r="H57" s="67">
        <f>SUM('Step 2 - COGS Planning'!L23)</f>
        <v>0</v>
      </c>
      <c r="I57" s="39"/>
      <c r="J57" s="67" t="str">
        <f t="shared" ref="J57" si="4">IF(G57=0,"",(G57-D57)/D57)</f>
        <v/>
      </c>
      <c r="K57" s="39"/>
      <c r="L57" s="58">
        <f>('Step 2 - COGS Planning'!R23)</f>
        <v>0</v>
      </c>
    </row>
    <row r="58" spans="1:12" s="36" customFormat="1" ht="24" customHeight="1">
      <c r="A58" s="15"/>
      <c r="B58" s="331" t="str">
        <f>('Step 2 - COGS Planning'!B24)</f>
        <v>Total COGS</v>
      </c>
      <c r="C58" s="40"/>
      <c r="D58" s="22">
        <f>SUM(D46:D57)</f>
        <v>0</v>
      </c>
      <c r="E58" s="67">
        <f>SUM('Step 2 - COGS Planning'!I24)</f>
        <v>0</v>
      </c>
      <c r="F58" s="41"/>
      <c r="G58" s="22">
        <f>SUM(G46:G57)</f>
        <v>0</v>
      </c>
      <c r="H58" s="67">
        <f>SUM('Step 2 - COGS Planning'!L24)</f>
        <v>0</v>
      </c>
      <c r="I58" s="40"/>
      <c r="J58" s="67" t="str">
        <f t="shared" si="3"/>
        <v/>
      </c>
      <c r="K58" s="40"/>
      <c r="L58" s="58">
        <f>('Step 2 - COGS Planning'!R24)</f>
        <v>0</v>
      </c>
    </row>
    <row r="59" spans="1:12" ht="18" customHeight="1">
      <c r="A59" s="32"/>
      <c r="E59" s="74"/>
      <c r="L59" s="42"/>
    </row>
    <row r="60" spans="1:12" ht="42.75" customHeight="1">
      <c r="A60" s="32"/>
      <c r="B60" s="301" t="str">
        <f>('Step 3 - Gross Profit Analysis'!B5)</f>
        <v>Gross Profit</v>
      </c>
      <c r="D60" s="759">
        <f>('Step 3 - Gross Profit Analysis'!D5)</f>
        <v>2018</v>
      </c>
      <c r="E60" s="760"/>
      <c r="G60" s="759">
        <f>('Step 3 - Gross Profit Analysis'!K5)</f>
        <v>2019</v>
      </c>
      <c r="H60" s="760"/>
      <c r="L60" s="42"/>
    </row>
    <row r="61" spans="1:12" s="36" customFormat="1" ht="42.75" customHeight="1">
      <c r="A61" s="35"/>
      <c r="B61" s="314" t="str">
        <f>('Step 3 - Gross Profit Analysis'!B6)</f>
        <v>Description</v>
      </c>
      <c r="C61" s="16"/>
      <c r="D61" s="315" t="str">
        <f>('Step 3 - Gross Profit Analysis'!H6)</f>
        <v>Actual +      Projected $$$</v>
      </c>
      <c r="E61" s="314" t="str">
        <f>('Step 3 - Gross Profit Analysis'!I6)</f>
        <v>% to Income</v>
      </c>
      <c r="F61" s="16"/>
      <c r="G61" s="314" t="str">
        <f>('Step 3 - Gross Profit Analysis'!K6)</f>
        <v>Projected $$$</v>
      </c>
      <c r="H61" s="314" t="str">
        <f>('Step 3 - Gross Profit Analysis'!L6)</f>
        <v>% to Income</v>
      </c>
      <c r="I61" s="16"/>
      <c r="J61" s="315" t="str">
        <f>('Step 3 - Gross Profit Analysis'!N6)</f>
        <v>Year over Year         % Change</v>
      </c>
      <c r="K61" s="16"/>
      <c r="L61" s="314" t="str">
        <f>('Step 3 - Gross Profit Analysis'!R6)</f>
        <v>Comments on Areas of Opportunity</v>
      </c>
    </row>
    <row r="62" spans="1:12" s="36" customFormat="1" ht="24" customHeight="1">
      <c r="A62" s="43"/>
      <c r="B62" s="38" t="s">
        <v>6</v>
      </c>
      <c r="C62" s="39"/>
      <c r="D62" s="46">
        <f>SUM('Step 3 - Gross Profit Analysis'!H7)</f>
        <v>0</v>
      </c>
      <c r="E62" s="66">
        <f>SUM('Step 3 - Gross Profit Analysis'!I7)</f>
        <v>0</v>
      </c>
      <c r="F62" s="39"/>
      <c r="G62" s="46">
        <f>SUM('Step 3 - Gross Profit Analysis'!K7)</f>
        <v>0</v>
      </c>
      <c r="H62" s="53">
        <f>SUM('Step 3 - Gross Profit Analysis'!L7)</f>
        <v>0</v>
      </c>
      <c r="I62" s="39"/>
      <c r="J62" s="54" t="e">
        <f>SUM((G63-D63)/D63)</f>
        <v>#DIV/0!</v>
      </c>
      <c r="K62" s="39"/>
      <c r="L62" s="58">
        <f>('Step 3 - Gross Profit Analysis'!R7)</f>
        <v>0</v>
      </c>
    </row>
    <row r="63" spans="1:12" s="36" customFormat="1" ht="24" customHeight="1">
      <c r="A63" s="15"/>
      <c r="B63" s="326" t="str">
        <f>('Step 3 - Gross Profit Analysis'!B8)</f>
        <v>Total GROSS PROFIT</v>
      </c>
      <c r="C63" s="40"/>
      <c r="D63" s="22">
        <f>SUM(D62)</f>
        <v>0</v>
      </c>
      <c r="E63" s="66">
        <f>SUM(E62)</f>
        <v>0</v>
      </c>
      <c r="F63" s="41"/>
      <c r="G63" s="22">
        <f>SUM(G62)</f>
        <v>0</v>
      </c>
      <c r="H63" s="53">
        <f>SUM(H62)</f>
        <v>0</v>
      </c>
      <c r="I63" s="40"/>
      <c r="J63" s="54" t="e">
        <f>SUM(J62)</f>
        <v>#DIV/0!</v>
      </c>
      <c r="K63" s="40"/>
      <c r="L63" s="58">
        <f>('Step 3 - Gross Profit Analysis'!R8)</f>
        <v>0</v>
      </c>
    </row>
    <row r="64" spans="1:12" ht="18" customHeight="1">
      <c r="E64" s="74"/>
    </row>
    <row r="65" spans="1:12" s="318" customFormat="1" ht="42.75" customHeight="1">
      <c r="A65" s="316"/>
      <c r="B65" s="301" t="str">
        <f>('Step 4 - Fixed Expense Planning'!B6)</f>
        <v>Fixed Expense (G&amp;A)</v>
      </c>
      <c r="C65" s="317"/>
      <c r="D65" s="759">
        <f>('Step 4 - Fixed Expense Planning'!D6)</f>
        <v>2018</v>
      </c>
      <c r="E65" s="760"/>
      <c r="F65" s="317"/>
      <c r="G65" s="759">
        <f>('Step 4 - Fixed Expense Planning'!K6)</f>
        <v>2019</v>
      </c>
      <c r="H65" s="760"/>
      <c r="I65" s="317"/>
      <c r="J65" s="317"/>
      <c r="K65" s="317"/>
      <c r="L65" s="319"/>
    </row>
    <row r="66" spans="1:12" s="36" customFormat="1" ht="42.75" customHeight="1">
      <c r="A66" s="35"/>
      <c r="B66" s="314" t="str">
        <f>('Step 4 - Fixed Expense Planning'!B7)</f>
        <v>Description</v>
      </c>
      <c r="C66" s="16"/>
      <c r="D66" s="315" t="str">
        <f>('Step 4 - Fixed Expense Planning'!H7)</f>
        <v>Actual +      Projected $$$</v>
      </c>
      <c r="E66" s="314" t="str">
        <f>('Step 4 - Fixed Expense Planning'!I7)</f>
        <v>% to Income</v>
      </c>
      <c r="F66" s="16"/>
      <c r="G66" s="314" t="str">
        <f>('Step 4 - Fixed Expense Planning'!K7)</f>
        <v>Projected $$$</v>
      </c>
      <c r="H66" s="314" t="str">
        <f>('Step 4 - Fixed Expense Planning'!L7)</f>
        <v>% to Income</v>
      </c>
      <c r="I66" s="16"/>
      <c r="J66" s="315" t="str">
        <f>('Step 4 - Fixed Expense Planning'!N7)</f>
        <v>Year over Year         % Change</v>
      </c>
      <c r="K66" s="16"/>
      <c r="L66" s="314" t="str">
        <f>('Step 4 - Fixed Expense Planning'!R7)</f>
        <v>Comments on Areas of Opportunity</v>
      </c>
    </row>
    <row r="67" spans="1:12" s="36" customFormat="1" ht="24" customHeight="1">
      <c r="A67" s="321">
        <f>('Step 4 - Fixed Expense Planning'!A8)</f>
        <v>600</v>
      </c>
      <c r="B67" s="320" t="str">
        <f>('Step 4 - Fixed Expense Planning'!B8)</f>
        <v>Salary - Officers</v>
      </c>
      <c r="C67" s="39"/>
      <c r="D67" s="46">
        <f>SUM('Step 4 - Fixed Expense Planning'!H8)</f>
        <v>0</v>
      </c>
      <c r="E67" s="66">
        <f>SUM('Step 4 - Fixed Expense Planning'!I8)</f>
        <v>0</v>
      </c>
      <c r="F67" s="39"/>
      <c r="G67" s="46">
        <f>SUM('Step 4 - Fixed Expense Planning'!K8)</f>
        <v>0</v>
      </c>
      <c r="H67" s="66">
        <f>SUM('Step 4 - Fixed Expense Planning'!L8)</f>
        <v>0</v>
      </c>
      <c r="I67" s="39"/>
      <c r="J67" s="67" t="str">
        <f t="shared" ref="J67:J102" si="5">IF(G67=0,"",(G67-D67)/D67)</f>
        <v/>
      </c>
      <c r="K67" s="39"/>
      <c r="L67" s="58">
        <f>('Step 4 - Fixed Expense Planning'!R8)</f>
        <v>0</v>
      </c>
    </row>
    <row r="68" spans="1:12" s="36" customFormat="1" ht="24" customHeight="1">
      <c r="A68" s="321">
        <f>('Step 4 - Fixed Expense Planning'!A9)</f>
        <v>601</v>
      </c>
      <c r="B68" s="320" t="str">
        <f>('Step 4 - Fixed Expense Planning'!B9)</f>
        <v>Salaries - Management</v>
      </c>
      <c r="C68" s="39"/>
      <c r="D68" s="46">
        <f>SUM('Step 4 - Fixed Expense Planning'!H9)</f>
        <v>0</v>
      </c>
      <c r="E68" s="66">
        <f>SUM('Step 4 - Fixed Expense Planning'!I9)</f>
        <v>0</v>
      </c>
      <c r="F68" s="39"/>
      <c r="G68" s="46">
        <f>SUM('Step 4 - Fixed Expense Planning'!K9)</f>
        <v>0</v>
      </c>
      <c r="H68" s="66">
        <f>SUM('Step 4 - Fixed Expense Planning'!L9)</f>
        <v>0</v>
      </c>
      <c r="I68" s="39"/>
      <c r="J68" s="67" t="str">
        <f t="shared" si="5"/>
        <v/>
      </c>
      <c r="K68" s="39"/>
      <c r="L68" s="58">
        <f>('Step 4 - Fixed Expense Planning'!R9)</f>
        <v>0</v>
      </c>
    </row>
    <row r="69" spans="1:12" s="36" customFormat="1" ht="24" customHeight="1">
      <c r="A69" s="321">
        <f>('Step 4 - Fixed Expense Planning'!A10)</f>
        <v>602</v>
      </c>
      <c r="B69" s="320" t="str">
        <f>('Step 4 - Fixed Expense Planning'!B10)</f>
        <v>Salaries - Administration</v>
      </c>
      <c r="C69" s="39"/>
      <c r="D69" s="46">
        <f>SUM('Step 4 - Fixed Expense Planning'!H10)</f>
        <v>0</v>
      </c>
      <c r="E69" s="66">
        <f>SUM('Step 4 - Fixed Expense Planning'!I10)</f>
        <v>0</v>
      </c>
      <c r="F69" s="39"/>
      <c r="G69" s="46">
        <f>SUM('Step 4 - Fixed Expense Planning'!K10)</f>
        <v>0</v>
      </c>
      <c r="H69" s="66">
        <f>SUM('Step 4 - Fixed Expense Planning'!L10)</f>
        <v>0</v>
      </c>
      <c r="I69" s="39"/>
      <c r="J69" s="67" t="str">
        <f t="shared" si="5"/>
        <v/>
      </c>
      <c r="K69" s="39"/>
      <c r="L69" s="58">
        <f>('Step 4 - Fixed Expense Planning'!R10)</f>
        <v>0</v>
      </c>
    </row>
    <row r="70" spans="1:12" s="36" customFormat="1" ht="24" customHeight="1">
      <c r="A70" s="321">
        <f>('Step 4 - Fixed Expense Planning'!A11)</f>
        <v>603</v>
      </c>
      <c r="B70" s="320" t="str">
        <f>('Step 4 - Fixed Expense Planning'!B11)</f>
        <v>Salaries - Sales</v>
      </c>
      <c r="C70" s="39"/>
      <c r="D70" s="46">
        <f>SUM('Step 4 - Fixed Expense Planning'!H11)</f>
        <v>0</v>
      </c>
      <c r="E70" s="66">
        <f>SUM('Step 4 - Fixed Expense Planning'!I11)</f>
        <v>0</v>
      </c>
      <c r="F70" s="39"/>
      <c r="G70" s="46">
        <f>SUM('Step 4 - Fixed Expense Planning'!K11)</f>
        <v>0</v>
      </c>
      <c r="H70" s="66">
        <f>SUM('Step 4 - Fixed Expense Planning'!L11)</f>
        <v>0</v>
      </c>
      <c r="I70" s="39"/>
      <c r="J70" s="67" t="str">
        <f t="shared" si="5"/>
        <v/>
      </c>
      <c r="K70" s="39"/>
      <c r="L70" s="58">
        <f>('Step 4 - Fixed Expense Planning'!R11)</f>
        <v>0</v>
      </c>
    </row>
    <row r="71" spans="1:12" s="36" customFormat="1" ht="24" customHeight="1">
      <c r="A71" s="321">
        <f>('Step 4 - Fixed Expense Planning'!A12)</f>
        <v>604</v>
      </c>
      <c r="B71" s="320" t="str">
        <f>('Step 4 - Fixed Expense Planning'!B12)</f>
        <v>Bonuses &amp; Commissions</v>
      </c>
      <c r="C71" s="39"/>
      <c r="D71" s="46">
        <f>SUM('Step 4 - Fixed Expense Planning'!H12)</f>
        <v>0</v>
      </c>
      <c r="E71" s="66">
        <f>SUM('Step 4 - Fixed Expense Planning'!I12)</f>
        <v>0</v>
      </c>
      <c r="F71" s="39"/>
      <c r="G71" s="46">
        <f>SUM('Step 4 - Fixed Expense Planning'!K12)</f>
        <v>0</v>
      </c>
      <c r="H71" s="66">
        <f>SUM('Step 4 - Fixed Expense Planning'!L12)</f>
        <v>0</v>
      </c>
      <c r="I71" s="39"/>
      <c r="J71" s="67" t="str">
        <f t="shared" si="5"/>
        <v/>
      </c>
      <c r="K71" s="39"/>
      <c r="L71" s="58">
        <f>('Step 4 - Fixed Expense Planning'!R12)</f>
        <v>0</v>
      </c>
    </row>
    <row r="72" spans="1:12" s="36" customFormat="1" ht="24" customHeight="1">
      <c r="A72" s="321">
        <f>('Step 4 - Fixed Expense Planning'!A13)</f>
        <v>605</v>
      </c>
      <c r="B72" s="320" t="str">
        <f>('Step 4 - Fixed Expense Planning'!B13)</f>
        <v>Payroll Expenses</v>
      </c>
      <c r="C72" s="39"/>
      <c r="D72" s="46">
        <f>SUM('Step 4 - Fixed Expense Planning'!H13)</f>
        <v>0</v>
      </c>
      <c r="E72" s="66">
        <f>SUM('Step 4 - Fixed Expense Planning'!I13)</f>
        <v>0</v>
      </c>
      <c r="F72" s="39"/>
      <c r="G72" s="46">
        <f>SUM('Step 4 - Fixed Expense Planning'!K13)</f>
        <v>0</v>
      </c>
      <c r="H72" s="66">
        <f>SUM('Step 4 - Fixed Expense Planning'!L13)</f>
        <v>0</v>
      </c>
      <c r="I72" s="39"/>
      <c r="J72" s="67" t="str">
        <f t="shared" si="5"/>
        <v/>
      </c>
      <c r="K72" s="39"/>
      <c r="L72" s="58">
        <f>('Step 4 - Fixed Expense Planning'!R13)</f>
        <v>0</v>
      </c>
    </row>
    <row r="73" spans="1:12" s="36" customFormat="1" ht="24" customHeight="1">
      <c r="A73" s="321">
        <f>('Step 4 - Fixed Expense Planning'!A14)</f>
        <v>606</v>
      </c>
      <c r="B73" s="320" t="str">
        <f>('Step 4 - Fixed Expense Planning'!B14)</f>
        <v>Benefits/WC - Mgmt &amp; Admin</v>
      </c>
      <c r="C73" s="39"/>
      <c r="D73" s="46">
        <f>SUM('Step 4 - Fixed Expense Planning'!H14)</f>
        <v>0</v>
      </c>
      <c r="E73" s="66">
        <f>SUM('Step 4 - Fixed Expense Planning'!I14)</f>
        <v>0</v>
      </c>
      <c r="F73" s="39"/>
      <c r="G73" s="46">
        <f>SUM('Step 4 - Fixed Expense Planning'!K14)</f>
        <v>0</v>
      </c>
      <c r="H73" s="66">
        <f>SUM('Step 4 - Fixed Expense Planning'!L14)</f>
        <v>0</v>
      </c>
      <c r="I73" s="39"/>
      <c r="J73" s="67" t="str">
        <f t="shared" si="5"/>
        <v/>
      </c>
      <c r="K73" s="39"/>
      <c r="L73" s="58">
        <f>('Step 4 - Fixed Expense Planning'!R14)</f>
        <v>0</v>
      </c>
    </row>
    <row r="74" spans="1:12" s="36" customFormat="1" ht="24" customHeight="1">
      <c r="A74" s="321">
        <f>('Step 4 - Fixed Expense Planning'!A15)</f>
        <v>607</v>
      </c>
      <c r="B74" s="320" t="str">
        <f>('Step 4 - Fixed Expense Planning'!B15)</f>
        <v>Training</v>
      </c>
      <c r="C74" s="39"/>
      <c r="D74" s="46">
        <f>SUM('Step 4 - Fixed Expense Planning'!H15)</f>
        <v>0</v>
      </c>
      <c r="E74" s="66">
        <f>SUM('Step 4 - Fixed Expense Planning'!I15)</f>
        <v>0</v>
      </c>
      <c r="F74" s="39"/>
      <c r="G74" s="46">
        <f>SUM('Step 4 - Fixed Expense Planning'!K15)</f>
        <v>0</v>
      </c>
      <c r="H74" s="66">
        <f>SUM('Step 4 - Fixed Expense Planning'!L15)</f>
        <v>0</v>
      </c>
      <c r="I74" s="39"/>
      <c r="J74" s="67" t="str">
        <f t="shared" si="5"/>
        <v/>
      </c>
      <c r="K74" s="39"/>
      <c r="L74" s="58">
        <f>('Step 4 - Fixed Expense Planning'!R15)</f>
        <v>0</v>
      </c>
    </row>
    <row r="75" spans="1:12" s="36" customFormat="1" ht="24" customHeight="1">
      <c r="A75" s="321">
        <f>('Step 4 - Fixed Expense Planning'!A16)</f>
        <v>608</v>
      </c>
      <c r="B75" s="320" t="str">
        <f>('Step 4 - Fixed Expense Planning'!B16)</f>
        <v>Rent Expense</v>
      </c>
      <c r="C75" s="39"/>
      <c r="D75" s="46">
        <f>SUM('Step 4 - Fixed Expense Planning'!H16)</f>
        <v>0</v>
      </c>
      <c r="E75" s="66">
        <f>SUM('Step 4 - Fixed Expense Planning'!I16)</f>
        <v>0</v>
      </c>
      <c r="F75" s="39"/>
      <c r="G75" s="46">
        <f>SUM('Step 4 - Fixed Expense Planning'!K16)</f>
        <v>0</v>
      </c>
      <c r="H75" s="66">
        <f>SUM('Step 4 - Fixed Expense Planning'!L16)</f>
        <v>0</v>
      </c>
      <c r="I75" s="39"/>
      <c r="J75" s="67" t="str">
        <f t="shared" si="5"/>
        <v/>
      </c>
      <c r="K75" s="39"/>
      <c r="L75" s="58">
        <f>('Step 4 - Fixed Expense Planning'!R16)</f>
        <v>0</v>
      </c>
    </row>
    <row r="76" spans="1:12" s="36" customFormat="1" ht="24" customHeight="1">
      <c r="A76" s="321">
        <f>('Step 4 - Fixed Expense Planning'!A17)</f>
        <v>609</v>
      </c>
      <c r="B76" s="320" t="str">
        <f>('Step 4 - Fixed Expense Planning'!B17)</f>
        <v>Utilities</v>
      </c>
      <c r="C76" s="39"/>
      <c r="D76" s="46">
        <f>SUM('Step 4 - Fixed Expense Planning'!H17)</f>
        <v>0</v>
      </c>
      <c r="E76" s="66">
        <f>SUM('Step 4 - Fixed Expense Planning'!I17)</f>
        <v>0</v>
      </c>
      <c r="F76" s="39"/>
      <c r="G76" s="46">
        <f>SUM('Step 4 - Fixed Expense Planning'!K17)</f>
        <v>0</v>
      </c>
      <c r="H76" s="66">
        <f>SUM('Step 4 - Fixed Expense Planning'!L17)</f>
        <v>0</v>
      </c>
      <c r="I76" s="39"/>
      <c r="J76" s="67" t="str">
        <f t="shared" si="5"/>
        <v/>
      </c>
      <c r="K76" s="39"/>
      <c r="L76" s="58">
        <f>('Step 4 - Fixed Expense Planning'!R17)</f>
        <v>0</v>
      </c>
    </row>
    <row r="77" spans="1:12" s="36" customFormat="1" ht="24" customHeight="1">
      <c r="A77" s="321">
        <f>('Step 4 - Fixed Expense Planning'!A18)</f>
        <v>610</v>
      </c>
      <c r="B77" s="320" t="str">
        <f>('Step 4 - Fixed Expense Planning'!B18)</f>
        <v>Offsite Storage</v>
      </c>
      <c r="C77" s="39"/>
      <c r="D77" s="46">
        <f>SUM('Step 4 - Fixed Expense Planning'!H18)</f>
        <v>0</v>
      </c>
      <c r="E77" s="66">
        <f>SUM('Step 4 - Fixed Expense Planning'!I18)</f>
        <v>0</v>
      </c>
      <c r="F77" s="39"/>
      <c r="G77" s="46">
        <f>SUM('Step 4 - Fixed Expense Planning'!K18)</f>
        <v>0</v>
      </c>
      <c r="H77" s="66">
        <f>SUM('Step 4 - Fixed Expense Planning'!L18)</f>
        <v>0</v>
      </c>
      <c r="I77" s="39"/>
      <c r="J77" s="67" t="str">
        <f t="shared" si="5"/>
        <v/>
      </c>
      <c r="K77" s="39"/>
      <c r="L77" s="58">
        <f>('Step 4 - Fixed Expense Planning'!R18)</f>
        <v>0</v>
      </c>
    </row>
    <row r="78" spans="1:12" s="36" customFormat="1" ht="24" customHeight="1">
      <c r="A78" s="321">
        <f>('Step 4 - Fixed Expense Planning'!A19)</f>
        <v>611</v>
      </c>
      <c r="B78" s="320" t="str">
        <f>('Step 4 - Fixed Expense Planning'!B19)</f>
        <v>Building Repair &amp; Maintenance</v>
      </c>
      <c r="C78" s="39"/>
      <c r="D78" s="46">
        <f>SUM('Step 4 - Fixed Expense Planning'!H19)</f>
        <v>0</v>
      </c>
      <c r="E78" s="66">
        <f>SUM('Step 4 - Fixed Expense Planning'!I19)</f>
        <v>0</v>
      </c>
      <c r="F78" s="39"/>
      <c r="G78" s="46">
        <f>SUM('Step 4 - Fixed Expense Planning'!K19)</f>
        <v>0</v>
      </c>
      <c r="H78" s="66">
        <f>SUM('Step 4 - Fixed Expense Planning'!L19)</f>
        <v>0</v>
      </c>
      <c r="I78" s="39"/>
      <c r="J78" s="67" t="str">
        <f t="shared" si="5"/>
        <v/>
      </c>
      <c r="K78" s="39"/>
      <c r="L78" s="58">
        <f>('Step 4 - Fixed Expense Planning'!R19)</f>
        <v>0</v>
      </c>
    </row>
    <row r="79" spans="1:12" s="36" customFormat="1" ht="24" customHeight="1">
      <c r="A79" s="321">
        <f>('Step 4 - Fixed Expense Planning'!A20)</f>
        <v>612</v>
      </c>
      <c r="B79" s="320" t="str">
        <f>('Step 4 - Fixed Expense Planning'!B20)</f>
        <v>Telephone Expense</v>
      </c>
      <c r="C79" s="39"/>
      <c r="D79" s="46">
        <f>SUM('Step 4 - Fixed Expense Planning'!H20)</f>
        <v>0</v>
      </c>
      <c r="E79" s="66">
        <f>SUM('Step 4 - Fixed Expense Planning'!I20)</f>
        <v>0</v>
      </c>
      <c r="F79" s="39"/>
      <c r="G79" s="46">
        <f>SUM('Step 4 - Fixed Expense Planning'!K20)</f>
        <v>0</v>
      </c>
      <c r="H79" s="66">
        <f>SUM('Step 4 - Fixed Expense Planning'!L20)</f>
        <v>0</v>
      </c>
      <c r="I79" s="39"/>
      <c r="J79" s="67" t="str">
        <f t="shared" si="5"/>
        <v/>
      </c>
      <c r="K79" s="39"/>
      <c r="L79" s="58">
        <f>('Step 4 - Fixed Expense Planning'!R20)</f>
        <v>0</v>
      </c>
    </row>
    <row r="80" spans="1:12" s="36" customFormat="1" ht="24" customHeight="1">
      <c r="A80" s="321">
        <f>('Step 4 - Fixed Expense Planning'!A21)</f>
        <v>613</v>
      </c>
      <c r="B80" s="320" t="str">
        <f>('Step 4 - Fixed Expense Planning'!B21)</f>
        <v>Insurance</v>
      </c>
      <c r="C80" s="39"/>
      <c r="D80" s="46">
        <f>SUM('Step 4 - Fixed Expense Planning'!H21)</f>
        <v>0</v>
      </c>
      <c r="E80" s="66">
        <f>SUM('Step 4 - Fixed Expense Planning'!I21)</f>
        <v>0</v>
      </c>
      <c r="F80" s="39"/>
      <c r="G80" s="46">
        <f>SUM('Step 4 - Fixed Expense Planning'!K21)</f>
        <v>0</v>
      </c>
      <c r="H80" s="66">
        <f>SUM('Step 4 - Fixed Expense Planning'!L21)</f>
        <v>0</v>
      </c>
      <c r="I80" s="39"/>
      <c r="J80" s="67" t="str">
        <f t="shared" si="5"/>
        <v/>
      </c>
      <c r="K80" s="39"/>
      <c r="L80" s="58">
        <f>('Step 4 - Fixed Expense Planning'!R21)</f>
        <v>0</v>
      </c>
    </row>
    <row r="81" spans="1:12" s="36" customFormat="1" ht="24" customHeight="1">
      <c r="A81" s="321">
        <f>('Step 4 - Fixed Expense Planning'!A22)</f>
        <v>614</v>
      </c>
      <c r="B81" s="320" t="str">
        <f>('Step 4 - Fixed Expense Planning'!B22)</f>
        <v>Credit Card Service Fees</v>
      </c>
      <c r="C81" s="39"/>
      <c r="D81" s="46">
        <f>SUM('Step 4 - Fixed Expense Planning'!H22)</f>
        <v>0</v>
      </c>
      <c r="E81" s="66">
        <f>SUM('Step 4 - Fixed Expense Planning'!I22)</f>
        <v>0</v>
      </c>
      <c r="F81" s="39"/>
      <c r="G81" s="46">
        <f>SUM('Step 4 - Fixed Expense Planning'!K22)</f>
        <v>0</v>
      </c>
      <c r="H81" s="66">
        <f>SUM('Step 4 - Fixed Expense Planning'!L22)</f>
        <v>0</v>
      </c>
      <c r="I81" s="39"/>
      <c r="J81" s="67" t="str">
        <f t="shared" si="5"/>
        <v/>
      </c>
      <c r="K81" s="39"/>
      <c r="L81" s="58">
        <f>('Step 4 - Fixed Expense Planning'!R22)</f>
        <v>0</v>
      </c>
    </row>
    <row r="82" spans="1:12" s="36" customFormat="1" ht="24" customHeight="1">
      <c r="A82" s="321">
        <f>('Step 4 - Fixed Expense Planning'!A23)</f>
        <v>615</v>
      </c>
      <c r="B82" s="320" t="str">
        <f>('Step 4 - Fixed Expense Planning'!B23)</f>
        <v>Taxes</v>
      </c>
      <c r="C82" s="39"/>
      <c r="D82" s="46">
        <f>SUM('Step 4 - Fixed Expense Planning'!H23)</f>
        <v>0</v>
      </c>
      <c r="E82" s="66">
        <f>SUM('Step 4 - Fixed Expense Planning'!I23)</f>
        <v>0</v>
      </c>
      <c r="F82" s="39"/>
      <c r="G82" s="46">
        <f>SUM('Step 4 - Fixed Expense Planning'!K23)</f>
        <v>0</v>
      </c>
      <c r="H82" s="66">
        <f>SUM('Step 4 - Fixed Expense Planning'!L23)</f>
        <v>0</v>
      </c>
      <c r="I82" s="39"/>
      <c r="J82" s="67" t="str">
        <f t="shared" si="5"/>
        <v/>
      </c>
      <c r="K82" s="39"/>
      <c r="L82" s="58">
        <f>('Step 4 - Fixed Expense Planning'!R23)</f>
        <v>0</v>
      </c>
    </row>
    <row r="83" spans="1:12" s="36" customFormat="1" ht="24" customHeight="1">
      <c r="A83" s="321">
        <f>('Step 4 - Fixed Expense Planning'!A24)</f>
        <v>616</v>
      </c>
      <c r="B83" s="320" t="str">
        <f>('Step 4 - Fixed Expense Planning'!B24)</f>
        <v>Advertising &amp; Marketing</v>
      </c>
      <c r="C83" s="39"/>
      <c r="D83" s="46">
        <f>SUM('Step 4 - Fixed Expense Planning'!H24)</f>
        <v>0</v>
      </c>
      <c r="E83" s="66">
        <f>SUM('Step 4 - Fixed Expense Planning'!I24)</f>
        <v>0</v>
      </c>
      <c r="F83" s="39"/>
      <c r="G83" s="46">
        <f>SUM('Step 4 - Fixed Expense Planning'!K24)</f>
        <v>0</v>
      </c>
      <c r="H83" s="66">
        <f>SUM('Step 4 - Fixed Expense Planning'!L24)</f>
        <v>0</v>
      </c>
      <c r="I83" s="39"/>
      <c r="J83" s="67" t="str">
        <f t="shared" si="5"/>
        <v/>
      </c>
      <c r="K83" s="39"/>
      <c r="L83" s="58">
        <f>('Step 4 - Fixed Expense Planning'!R24)</f>
        <v>0</v>
      </c>
    </row>
    <row r="84" spans="1:12" s="36" customFormat="1" ht="24" customHeight="1">
      <c r="A84" s="321">
        <f>('Step 4 - Fixed Expense Planning'!A25)</f>
        <v>617</v>
      </c>
      <c r="B84" s="320" t="str">
        <f>('Step 4 - Fixed Expense Planning'!B25)</f>
        <v>Recruiting</v>
      </c>
      <c r="C84" s="39"/>
      <c r="D84" s="46">
        <f>SUM('Step 4 - Fixed Expense Planning'!H25)</f>
        <v>0</v>
      </c>
      <c r="E84" s="66">
        <f>SUM('Step 4 - Fixed Expense Planning'!I25)</f>
        <v>0</v>
      </c>
      <c r="F84" s="39"/>
      <c r="G84" s="46">
        <f>SUM('Step 4 - Fixed Expense Planning'!K25)</f>
        <v>0</v>
      </c>
      <c r="H84" s="66">
        <f>SUM('Step 4 - Fixed Expense Planning'!L25)</f>
        <v>0</v>
      </c>
      <c r="I84" s="39"/>
      <c r="J84" s="67" t="str">
        <f t="shared" si="5"/>
        <v/>
      </c>
      <c r="K84" s="39"/>
      <c r="L84" s="58">
        <f>('Step 4 - Fixed Expense Planning'!R25)</f>
        <v>0</v>
      </c>
    </row>
    <row r="85" spans="1:12" s="36" customFormat="1" ht="24" customHeight="1">
      <c r="A85" s="321">
        <f>('Step 4 - Fixed Expense Planning'!A26)</f>
        <v>618</v>
      </c>
      <c r="B85" s="320" t="str">
        <f>('Step 4 - Fixed Expense Planning'!B26)</f>
        <v>Office Supplies</v>
      </c>
      <c r="C85" s="39"/>
      <c r="D85" s="46">
        <f>SUM('Step 4 - Fixed Expense Planning'!H26)</f>
        <v>0</v>
      </c>
      <c r="E85" s="66">
        <f>SUM('Step 4 - Fixed Expense Planning'!I26)</f>
        <v>0</v>
      </c>
      <c r="F85" s="39"/>
      <c r="G85" s="46">
        <f>SUM('Step 4 - Fixed Expense Planning'!K26)</f>
        <v>0</v>
      </c>
      <c r="H85" s="66">
        <f>SUM('Step 4 - Fixed Expense Planning'!L26)</f>
        <v>0</v>
      </c>
      <c r="I85" s="39"/>
      <c r="J85" s="67" t="str">
        <f t="shared" si="5"/>
        <v/>
      </c>
      <c r="K85" s="39"/>
      <c r="L85" s="58">
        <f>('Step 4 - Fixed Expense Planning'!R26)</f>
        <v>0</v>
      </c>
    </row>
    <row r="86" spans="1:12" s="36" customFormat="1" ht="24" customHeight="1">
      <c r="A86" s="321">
        <f>('Step 4 - Fixed Expense Planning'!A27)</f>
        <v>623</v>
      </c>
      <c r="B86" s="320" t="str">
        <f>('Step 4 - Fixed Expense Planning'!B27)</f>
        <v>Shipping &amp; Delivery</v>
      </c>
      <c r="C86" s="39"/>
      <c r="D86" s="46">
        <f>SUM('Step 4 - Fixed Expense Planning'!H27)</f>
        <v>0</v>
      </c>
      <c r="E86" s="66">
        <f>SUM('Step 4 - Fixed Expense Planning'!I27)</f>
        <v>0</v>
      </c>
      <c r="F86" s="39"/>
      <c r="G86" s="46">
        <f>SUM('Step 4 - Fixed Expense Planning'!K27)</f>
        <v>0</v>
      </c>
      <c r="H86" s="66">
        <f>SUM('Step 4 - Fixed Expense Planning'!L27)</f>
        <v>0</v>
      </c>
      <c r="I86" s="39"/>
      <c r="J86" s="67" t="str">
        <f t="shared" si="5"/>
        <v/>
      </c>
      <c r="K86" s="39"/>
      <c r="L86" s="58">
        <f>('Step 4 - Fixed Expense Planning'!R27)</f>
        <v>0</v>
      </c>
    </row>
    <row r="87" spans="1:12" s="36" customFormat="1" ht="24" customHeight="1">
      <c r="A87" s="321">
        <f>('Step 4 - Fixed Expense Planning'!A28)</f>
        <v>624</v>
      </c>
      <c r="B87" s="320" t="str">
        <f>('Step 4 - Fixed Expense Planning'!B28)</f>
        <v>Uniform Laundry/Rental/SafetyEq</v>
      </c>
      <c r="C87" s="39"/>
      <c r="D87" s="46">
        <f>SUM('Step 4 - Fixed Expense Planning'!H28)</f>
        <v>0</v>
      </c>
      <c r="E87" s="66">
        <f>SUM('Step 4 - Fixed Expense Planning'!I28)</f>
        <v>0</v>
      </c>
      <c r="F87" s="39"/>
      <c r="G87" s="46">
        <f>SUM('Step 4 - Fixed Expense Planning'!K28)</f>
        <v>0</v>
      </c>
      <c r="H87" s="66">
        <f>SUM('Step 4 - Fixed Expense Planning'!L28)</f>
        <v>0</v>
      </c>
      <c r="I87" s="39"/>
      <c r="J87" s="67" t="str">
        <f t="shared" si="5"/>
        <v/>
      </c>
      <c r="K87" s="39"/>
      <c r="L87" s="58">
        <f>('Step 4 - Fixed Expense Planning'!R28)</f>
        <v>0</v>
      </c>
    </row>
    <row r="88" spans="1:12" s="36" customFormat="1" ht="24" customHeight="1">
      <c r="A88" s="321">
        <f>('Step 4 - Fixed Expense Planning'!A29)</f>
        <v>625</v>
      </c>
      <c r="B88" s="320" t="str">
        <f>('Step 4 - Fixed Expense Planning'!B29)</f>
        <v>Vehicle Expense</v>
      </c>
      <c r="C88" s="39"/>
      <c r="D88" s="46">
        <f>SUM('Step 4 - Fixed Expense Planning'!H29)</f>
        <v>0</v>
      </c>
      <c r="E88" s="66">
        <f>SUM('Step 4 - Fixed Expense Planning'!I29)</f>
        <v>0</v>
      </c>
      <c r="F88" s="39"/>
      <c r="G88" s="46">
        <f>SUM('Step 4 - Fixed Expense Planning'!K29)</f>
        <v>0</v>
      </c>
      <c r="H88" s="66">
        <f>SUM('Step 4 - Fixed Expense Planning'!L29)</f>
        <v>0</v>
      </c>
      <c r="I88" s="39"/>
      <c r="J88" s="67" t="str">
        <f t="shared" si="5"/>
        <v/>
      </c>
      <c r="K88" s="39"/>
      <c r="L88" s="58">
        <f>('Step 4 - Fixed Expense Planning'!R29)</f>
        <v>0</v>
      </c>
    </row>
    <row r="89" spans="1:12" s="36" customFormat="1" ht="24" customHeight="1">
      <c r="A89" s="321">
        <f>('Step 4 - Fixed Expense Planning'!A30)</f>
        <v>626</v>
      </c>
      <c r="B89" s="320" t="str">
        <f>('Step 4 - Fixed Expense Planning'!B30)</f>
        <v>Professional Fees</v>
      </c>
      <c r="C89" s="39"/>
      <c r="D89" s="46">
        <f>SUM('Step 4 - Fixed Expense Planning'!H30)</f>
        <v>0</v>
      </c>
      <c r="E89" s="66">
        <f>SUM('Step 4 - Fixed Expense Planning'!I30)</f>
        <v>0</v>
      </c>
      <c r="F89" s="39"/>
      <c r="G89" s="46">
        <f>SUM('Step 4 - Fixed Expense Planning'!K30)</f>
        <v>0</v>
      </c>
      <c r="H89" s="66">
        <f>SUM('Step 4 - Fixed Expense Planning'!L30)</f>
        <v>0</v>
      </c>
      <c r="I89" s="39"/>
      <c r="J89" s="67" t="str">
        <f t="shared" si="5"/>
        <v/>
      </c>
      <c r="K89" s="39"/>
      <c r="L89" s="58">
        <f>('Step 4 - Fixed Expense Planning'!R30)</f>
        <v>0</v>
      </c>
    </row>
    <row r="90" spans="1:12" s="36" customFormat="1" ht="24" customHeight="1">
      <c r="A90" s="321">
        <f>('Step 4 - Fixed Expense Planning'!A31)</f>
        <v>628</v>
      </c>
      <c r="B90" s="320" t="str">
        <f>('Step 4 - Fixed Expense Planning'!B31)</f>
        <v>Outside Services</v>
      </c>
      <c r="C90" s="39"/>
      <c r="D90" s="46">
        <f>SUM('Step 4 - Fixed Expense Planning'!H31)</f>
        <v>0</v>
      </c>
      <c r="E90" s="66">
        <f>SUM('Step 4 - Fixed Expense Planning'!I31)</f>
        <v>0</v>
      </c>
      <c r="F90" s="39"/>
      <c r="G90" s="46">
        <f>SUM('Step 4 - Fixed Expense Planning'!K31)</f>
        <v>0</v>
      </c>
      <c r="H90" s="66">
        <f>SUM('Step 4 - Fixed Expense Planning'!L31)</f>
        <v>0</v>
      </c>
      <c r="I90" s="39"/>
      <c r="J90" s="67" t="str">
        <f t="shared" si="5"/>
        <v/>
      </c>
      <c r="K90" s="39"/>
      <c r="L90" s="58">
        <f>('Step 4 - Fixed Expense Planning'!R31)</f>
        <v>0</v>
      </c>
    </row>
    <row r="91" spans="1:12" s="36" customFormat="1" ht="24" customHeight="1">
      <c r="A91" s="321">
        <f>('Step 4 - Fixed Expense Planning'!A32)</f>
        <v>629</v>
      </c>
      <c r="B91" s="320" t="str">
        <f>('Step 4 - Fixed Expense Planning'!B32)</f>
        <v>Computer Expenses</v>
      </c>
      <c r="C91" s="39"/>
      <c r="D91" s="46">
        <f>SUM('Step 4 - Fixed Expense Planning'!H32)</f>
        <v>0</v>
      </c>
      <c r="E91" s="66">
        <f>SUM('Step 4 - Fixed Expense Planning'!I32)</f>
        <v>0</v>
      </c>
      <c r="F91" s="39"/>
      <c r="G91" s="46">
        <f>SUM('Step 4 - Fixed Expense Planning'!K32)</f>
        <v>0</v>
      </c>
      <c r="H91" s="66">
        <f>SUM('Step 4 - Fixed Expense Planning'!L32)</f>
        <v>0</v>
      </c>
      <c r="I91" s="39"/>
      <c r="J91" s="67" t="str">
        <f t="shared" si="5"/>
        <v/>
      </c>
      <c r="K91" s="39"/>
      <c r="L91" s="58">
        <f>('Step 4 - Fixed Expense Planning'!R32)</f>
        <v>0</v>
      </c>
    </row>
    <row r="92" spans="1:12" s="36" customFormat="1" ht="24" customHeight="1">
      <c r="A92" s="321">
        <f>('Step 4 - Fixed Expense Planning'!A33)</f>
        <v>630</v>
      </c>
      <c r="B92" s="320" t="str">
        <f>('Step 4 - Fixed Expense Planning'!B33)</f>
        <v>Bank Service Charges</v>
      </c>
      <c r="C92" s="39"/>
      <c r="D92" s="46">
        <f>SUM('Step 4 - Fixed Expense Planning'!H33)</f>
        <v>0</v>
      </c>
      <c r="E92" s="66">
        <f>SUM('Step 4 - Fixed Expense Planning'!I33)</f>
        <v>0</v>
      </c>
      <c r="F92" s="39"/>
      <c r="G92" s="46">
        <f>SUM('Step 4 - Fixed Expense Planning'!K33)</f>
        <v>0</v>
      </c>
      <c r="H92" s="66">
        <f>SUM('Step 4 - Fixed Expense Planning'!L33)</f>
        <v>0</v>
      </c>
      <c r="I92" s="39"/>
      <c r="J92" s="67" t="str">
        <f t="shared" si="5"/>
        <v/>
      </c>
      <c r="K92" s="39"/>
      <c r="L92" s="58">
        <f>('Step 4 - Fixed Expense Planning'!R33)</f>
        <v>0</v>
      </c>
    </row>
    <row r="93" spans="1:12" s="36" customFormat="1" ht="24" customHeight="1">
      <c r="A93" s="321">
        <f>('Step 4 - Fixed Expense Planning'!A34)</f>
        <v>631</v>
      </c>
      <c r="B93" s="320" t="str">
        <f>('Step 4 - Fixed Expense Planning'!B34)</f>
        <v>Dues &amp; Subscriptions</v>
      </c>
      <c r="C93" s="39"/>
      <c r="D93" s="46">
        <f>SUM('Step 4 - Fixed Expense Planning'!H34)</f>
        <v>0</v>
      </c>
      <c r="E93" s="66">
        <f>SUM('Step 4 - Fixed Expense Planning'!I34)</f>
        <v>0</v>
      </c>
      <c r="F93" s="39"/>
      <c r="G93" s="46">
        <f>SUM('Step 4 - Fixed Expense Planning'!K34)</f>
        <v>0</v>
      </c>
      <c r="H93" s="66">
        <f>SUM('Step 4 - Fixed Expense Planning'!L34)</f>
        <v>0</v>
      </c>
      <c r="I93" s="39"/>
      <c r="J93" s="67" t="str">
        <f t="shared" si="5"/>
        <v/>
      </c>
      <c r="K93" s="39"/>
      <c r="L93" s="58">
        <f>('Step 4 - Fixed Expense Planning'!R34)</f>
        <v>0</v>
      </c>
    </row>
    <row r="94" spans="1:12" s="36" customFormat="1" ht="24" customHeight="1">
      <c r="A94" s="321">
        <f>('Step 4 - Fixed Expense Planning'!A35)</f>
        <v>633</v>
      </c>
      <c r="B94" s="320" t="str">
        <f>('Step 4 - Fixed Expense Planning'!B35)</f>
        <v>Bad Debts</v>
      </c>
      <c r="C94" s="39"/>
      <c r="D94" s="46">
        <f>SUM('Step 4 - Fixed Expense Planning'!H35)</f>
        <v>0</v>
      </c>
      <c r="E94" s="66">
        <f>SUM('Step 4 - Fixed Expense Planning'!I35)</f>
        <v>0</v>
      </c>
      <c r="F94" s="39"/>
      <c r="G94" s="46">
        <f>SUM('Step 4 - Fixed Expense Planning'!K35)</f>
        <v>0</v>
      </c>
      <c r="H94" s="66">
        <f>SUM('Step 4 - Fixed Expense Planning'!L35)</f>
        <v>0</v>
      </c>
      <c r="I94" s="39"/>
      <c r="J94" s="67" t="str">
        <f t="shared" si="5"/>
        <v/>
      </c>
      <c r="K94" s="39"/>
      <c r="L94" s="58">
        <f>('Step 4 - Fixed Expense Planning'!R35)</f>
        <v>0</v>
      </c>
    </row>
    <row r="95" spans="1:12" s="36" customFormat="1" ht="24" customHeight="1">
      <c r="A95" s="321">
        <f>('Step 4 - Fixed Expense Planning'!A36)</f>
        <v>634</v>
      </c>
      <c r="B95" s="320" t="str">
        <f>('Step 4 - Fixed Expense Planning'!B36)</f>
        <v>Conferences &amp; Travel</v>
      </c>
      <c r="C95" s="39"/>
      <c r="D95" s="46">
        <f>SUM('Step 4 - Fixed Expense Planning'!H36)</f>
        <v>0</v>
      </c>
      <c r="E95" s="66">
        <f>SUM('Step 4 - Fixed Expense Planning'!I36)</f>
        <v>0</v>
      </c>
      <c r="F95" s="39"/>
      <c r="G95" s="46">
        <f>SUM('Step 4 - Fixed Expense Planning'!K36)</f>
        <v>0</v>
      </c>
      <c r="H95" s="66">
        <f>SUM('Step 4 - Fixed Expense Planning'!L36)</f>
        <v>0</v>
      </c>
      <c r="I95" s="39"/>
      <c r="J95" s="67" t="str">
        <f t="shared" si="5"/>
        <v/>
      </c>
      <c r="K95" s="39"/>
      <c r="L95" s="58">
        <f>('Step 4 - Fixed Expense Planning'!R36)</f>
        <v>0</v>
      </c>
    </row>
    <row r="96" spans="1:12" s="36" customFormat="1" ht="24" customHeight="1">
      <c r="A96" s="321">
        <f>('Step 4 - Fixed Expense Planning'!A37)</f>
        <v>635</v>
      </c>
      <c r="B96" s="320" t="str">
        <f>('Step 4 - Fixed Expense Planning'!B37)</f>
        <v>Meals and Entertainment</v>
      </c>
      <c r="C96" s="39"/>
      <c r="D96" s="46">
        <f>SUM('Step 4 - Fixed Expense Planning'!H37)</f>
        <v>0</v>
      </c>
      <c r="E96" s="66">
        <f>SUM('Step 4 - Fixed Expense Planning'!I37)</f>
        <v>0</v>
      </c>
      <c r="F96" s="39"/>
      <c r="G96" s="46">
        <f>SUM('Step 4 - Fixed Expense Planning'!K37)</f>
        <v>0</v>
      </c>
      <c r="H96" s="66">
        <f>SUM('Step 4 - Fixed Expense Planning'!L37)</f>
        <v>0</v>
      </c>
      <c r="I96" s="39"/>
      <c r="J96" s="67" t="str">
        <f t="shared" si="5"/>
        <v/>
      </c>
      <c r="K96" s="39"/>
      <c r="L96" s="58">
        <f>('Step 4 - Fixed Expense Planning'!R37)</f>
        <v>0</v>
      </c>
    </row>
    <row r="97" spans="1:12" s="36" customFormat="1" ht="24" customHeight="1">
      <c r="A97" s="321">
        <f>('Step 4 - Fixed Expense Planning'!A38)</f>
        <v>636</v>
      </c>
      <c r="B97" s="320" t="str">
        <f>('Step 4 - Fixed Expense Planning'!B38)</f>
        <v>Miscellaneous Expense</v>
      </c>
      <c r="C97" s="39"/>
      <c r="D97" s="46">
        <f>SUM('Step 4 - Fixed Expense Planning'!H38)</f>
        <v>0</v>
      </c>
      <c r="E97" s="66">
        <f>SUM('Step 4 - Fixed Expense Planning'!I38)</f>
        <v>0</v>
      </c>
      <c r="F97" s="39"/>
      <c r="G97" s="46">
        <f>SUM('Step 4 - Fixed Expense Planning'!K38)</f>
        <v>0</v>
      </c>
      <c r="H97" s="66">
        <f>SUM('Step 4 - Fixed Expense Planning'!L38)</f>
        <v>0</v>
      </c>
      <c r="I97" s="39"/>
      <c r="J97" s="67" t="str">
        <f t="shared" si="5"/>
        <v/>
      </c>
      <c r="K97" s="39"/>
      <c r="L97" s="58">
        <f>('Step 4 - Fixed Expense Planning'!R38)</f>
        <v>0</v>
      </c>
    </row>
    <row r="98" spans="1:12" s="36" customFormat="1" ht="24" customHeight="1">
      <c r="A98" s="321">
        <f>('Step 4 - Fixed Expense Planning'!A39)</f>
        <v>638</v>
      </c>
      <c r="B98" s="320" t="str">
        <f>('Step 4 - Fixed Expense Planning'!B39)</f>
        <v>Equipment Leases</v>
      </c>
      <c r="C98" s="39"/>
      <c r="D98" s="46">
        <f>SUM('Step 4 - Fixed Expense Planning'!H39)</f>
        <v>0</v>
      </c>
      <c r="E98" s="66">
        <f>SUM('Step 4 - Fixed Expense Planning'!I39)</f>
        <v>0</v>
      </c>
      <c r="F98" s="39"/>
      <c r="G98" s="46">
        <f>SUM('Step 4 - Fixed Expense Planning'!K39)</f>
        <v>0</v>
      </c>
      <c r="H98" s="66">
        <f>SUM('Step 4 - Fixed Expense Planning'!L39)</f>
        <v>0</v>
      </c>
      <c r="I98" s="39"/>
      <c r="J98" s="67" t="str">
        <f t="shared" si="5"/>
        <v/>
      </c>
      <c r="K98" s="39"/>
      <c r="L98" s="58">
        <f>('Step 4 - Fixed Expense Planning'!R39)</f>
        <v>0</v>
      </c>
    </row>
    <row r="99" spans="1:12" s="36" customFormat="1" ht="24" customHeight="1">
      <c r="A99" s="321">
        <f>('Step 4 - Fixed Expense Planning'!A40)</f>
        <v>640</v>
      </c>
      <c r="B99" s="320" t="str">
        <f>('Step 4 - Fixed Expense Planning'!B40)</f>
        <v>License and Permits</v>
      </c>
      <c r="C99" s="39"/>
      <c r="D99" s="46">
        <f>SUM('Step 4 - Fixed Expense Planning'!H40)</f>
        <v>0</v>
      </c>
      <c r="E99" s="66">
        <f>SUM('Step 4 - Fixed Expense Planning'!I40)</f>
        <v>0</v>
      </c>
      <c r="F99" s="39"/>
      <c r="G99" s="46">
        <f>SUM('Step 4 - Fixed Expense Planning'!K40)</f>
        <v>0</v>
      </c>
      <c r="H99" s="66">
        <f>SUM('Step 4 - Fixed Expense Planning'!L40)</f>
        <v>0</v>
      </c>
      <c r="I99" s="39"/>
      <c r="J99" s="67" t="str">
        <f t="shared" si="5"/>
        <v/>
      </c>
      <c r="K99" s="39"/>
      <c r="L99" s="58">
        <f>('Step 4 - Fixed Expense Planning'!R40)</f>
        <v>0</v>
      </c>
    </row>
    <row r="100" spans="1:12" s="36" customFormat="1" ht="24" customHeight="1">
      <c r="A100" s="321">
        <f>('Step 4 - Fixed Expense Planning'!A41)</f>
        <v>0</v>
      </c>
      <c r="B100" s="320">
        <f>('Step 4 - Fixed Expense Planning'!B41)</f>
        <v>0</v>
      </c>
      <c r="C100" s="39"/>
      <c r="D100" s="46">
        <f>SUM('Step 4 - Fixed Expense Planning'!H41)</f>
        <v>0</v>
      </c>
      <c r="E100" s="66">
        <f>SUM('Step 4 - Fixed Expense Planning'!I41)</f>
        <v>0</v>
      </c>
      <c r="F100" s="39"/>
      <c r="G100" s="46">
        <f>SUM('Step 4 - Fixed Expense Planning'!K41)</f>
        <v>0</v>
      </c>
      <c r="H100" s="66">
        <f>SUM('Step 4 - Fixed Expense Planning'!L41)</f>
        <v>0</v>
      </c>
      <c r="I100" s="39"/>
      <c r="J100" s="67" t="str">
        <f t="shared" ref="J100:J101" si="6">IF(G100=0,"",(G100-D100)/D100)</f>
        <v/>
      </c>
      <c r="K100" s="39"/>
      <c r="L100" s="58">
        <f>('Step 4 - Fixed Expense Planning'!R41)</f>
        <v>0</v>
      </c>
    </row>
    <row r="101" spans="1:12" s="36" customFormat="1" ht="24" customHeight="1">
      <c r="A101" s="321">
        <f>('Step 4 - Fixed Expense Planning'!A42)</f>
        <v>0</v>
      </c>
      <c r="B101" s="320">
        <f>('Step 4 - Fixed Expense Planning'!B42)</f>
        <v>0</v>
      </c>
      <c r="C101" s="39"/>
      <c r="D101" s="46">
        <f>SUM('Step 4 - Fixed Expense Planning'!H42)</f>
        <v>0</v>
      </c>
      <c r="E101" s="66">
        <f>SUM('Step 4 - Fixed Expense Planning'!I42)</f>
        <v>0</v>
      </c>
      <c r="F101" s="39"/>
      <c r="G101" s="46">
        <f>SUM('Step 4 - Fixed Expense Planning'!K42)</f>
        <v>0</v>
      </c>
      <c r="H101" s="66">
        <f>SUM('Step 4 - Fixed Expense Planning'!L42)</f>
        <v>0</v>
      </c>
      <c r="I101" s="39"/>
      <c r="J101" s="67" t="str">
        <f t="shared" si="6"/>
        <v/>
      </c>
      <c r="K101" s="39"/>
      <c r="L101" s="58">
        <f>('Step 4 - Fixed Expense Planning'!R42)</f>
        <v>0</v>
      </c>
    </row>
    <row r="102" spans="1:12" s="36" customFormat="1" ht="24" customHeight="1">
      <c r="A102" s="15"/>
      <c r="B102" s="326" t="str">
        <f>('Step 4 - Fixed Expense Planning'!B43)</f>
        <v>Total FIXED EXPENSE (G&amp;A)</v>
      </c>
      <c r="C102" s="40"/>
      <c r="D102" s="22">
        <f>SUM(D67:D101)</f>
        <v>0</v>
      </c>
      <c r="E102" s="66" t="e">
        <f>SUM(D102/'Step 1 - Sales Planning'!H50)</f>
        <v>#DIV/0!</v>
      </c>
      <c r="F102" s="41"/>
      <c r="G102" s="22">
        <f>SUM(G67:G101)</f>
        <v>0</v>
      </c>
      <c r="H102" s="66" t="e">
        <f>SUM(G102/'Step 1 - Sales Planning'!K50)</f>
        <v>#DIV/0!</v>
      </c>
      <c r="I102" s="40"/>
      <c r="J102" s="67" t="str">
        <f t="shared" si="5"/>
        <v/>
      </c>
      <c r="K102" s="40"/>
      <c r="L102" s="58">
        <f>('Step 4 - Fixed Expense Planning'!R43)</f>
        <v>0</v>
      </c>
    </row>
    <row r="103" spans="1:12" ht="18" customHeight="1"/>
    <row r="104" spans="1:12" ht="42.75" customHeight="1">
      <c r="A104" s="32"/>
      <c r="B104" s="301" t="str">
        <f>('Step 5 - EBITDA Profit Analysis'!B6)</f>
        <v xml:space="preserve">EBITDA NET PROFIT </v>
      </c>
      <c r="D104" s="759">
        <f>('Step 5 - EBITDA Profit Analysis'!D6)</f>
        <v>2018</v>
      </c>
      <c r="E104" s="760"/>
      <c r="G104" s="759">
        <f>('Step 5 - EBITDA Profit Analysis'!K6)</f>
        <v>2019</v>
      </c>
      <c r="H104" s="760"/>
      <c r="L104" s="42"/>
    </row>
    <row r="105" spans="1:12" s="36" customFormat="1" ht="42.75" customHeight="1">
      <c r="A105" s="35"/>
      <c r="B105" s="314" t="str">
        <f>('Step 5 - EBITDA Profit Analysis'!B7)</f>
        <v>Description</v>
      </c>
      <c r="C105" s="16"/>
      <c r="D105" s="315" t="str">
        <f>('Step 5 - EBITDA Profit Analysis'!H7)</f>
        <v>Actual +      Projected $$$</v>
      </c>
      <c r="E105" s="314" t="str">
        <f>('Step 5 - EBITDA Profit Analysis'!I7)</f>
        <v>% to Income</v>
      </c>
      <c r="F105" s="16"/>
      <c r="G105" s="314" t="str">
        <f>('Step 5 - EBITDA Profit Analysis'!K7)</f>
        <v>Projected $$$</v>
      </c>
      <c r="H105" s="314" t="str">
        <f>('Step 5 - EBITDA Profit Analysis'!L7)</f>
        <v>% to Income</v>
      </c>
      <c r="I105" s="16"/>
      <c r="J105" s="315" t="str">
        <f>('Step 5 - EBITDA Profit Analysis'!N7)</f>
        <v>Year over Year         % Change</v>
      </c>
      <c r="K105" s="16"/>
      <c r="L105" s="314" t="str">
        <f>('Step 5 - EBITDA Profit Analysis'!R7)</f>
        <v>Comments on Areas of Opportunity</v>
      </c>
    </row>
    <row r="106" spans="1:12" s="36" customFormat="1" ht="24" customHeight="1">
      <c r="A106" s="43"/>
      <c r="B106" s="320" t="str">
        <f>('Step 5 - EBITDA Profit Analysis'!B8)</f>
        <v>EBITDA NET Profit</v>
      </c>
      <c r="C106" s="39"/>
      <c r="D106" s="46">
        <f>SUM('Step 5 - EBITDA Profit Analysis'!H9)</f>
        <v>0</v>
      </c>
      <c r="E106" s="66">
        <f>SUM('Step 5 - EBITDA Profit Analysis'!I8)</f>
        <v>0</v>
      </c>
      <c r="F106" s="39"/>
      <c r="G106" s="46">
        <f>SUM('Step 5 - EBITDA Profit Analysis'!K9)</f>
        <v>0</v>
      </c>
      <c r="H106" s="66">
        <f>SUM('Step 5 - EBITDA Profit Analysis'!L8)</f>
        <v>0</v>
      </c>
      <c r="I106" s="39"/>
      <c r="J106" s="67" t="str">
        <f t="shared" ref="J106:J107" si="7">IF(G106=0,"",(G106-D106)/D106)</f>
        <v/>
      </c>
      <c r="K106" s="39"/>
      <c r="L106" s="58">
        <f>('Step 5 - EBITDA Profit Analysis'!R8)</f>
        <v>0</v>
      </c>
    </row>
    <row r="107" spans="1:12" s="36" customFormat="1" ht="24" customHeight="1">
      <c r="A107" s="15"/>
      <c r="B107" s="326" t="str">
        <f>('Step 5 - EBITDA Profit Analysis'!B9)</f>
        <v>Total EBITDA NET PROFIT</v>
      </c>
      <c r="C107" s="40"/>
      <c r="D107" s="22">
        <f>SUM(D106)</f>
        <v>0</v>
      </c>
      <c r="E107" s="66">
        <f>SUM(E106)</f>
        <v>0</v>
      </c>
      <c r="F107" s="41"/>
      <c r="G107" s="22">
        <f>SUM(G106)</f>
        <v>0</v>
      </c>
      <c r="H107" s="66">
        <f>SUM(H106)</f>
        <v>0</v>
      </c>
      <c r="I107" s="40"/>
      <c r="J107" s="67" t="str">
        <f t="shared" si="7"/>
        <v/>
      </c>
      <c r="K107" s="40"/>
      <c r="L107" s="58">
        <f>('Step 5 - EBITDA Profit Analysis'!R9)</f>
        <v>0</v>
      </c>
    </row>
    <row r="108" spans="1:12" s="36" customFormat="1" ht="18" customHeight="1">
      <c r="A108" s="52"/>
      <c r="B108" s="52"/>
      <c r="C108" s="40"/>
      <c r="D108" s="41"/>
      <c r="E108" s="75"/>
      <c r="F108" s="41"/>
      <c r="G108" s="41"/>
      <c r="H108" s="75"/>
      <c r="I108" s="40"/>
      <c r="J108" s="40"/>
      <c r="K108" s="40"/>
      <c r="L108" s="59"/>
    </row>
    <row r="109" spans="1:12" ht="52.5" customHeight="1">
      <c r="A109" s="32"/>
      <c r="B109" s="322" t="str">
        <f>('Step 6 - Other Inc&amp;Exp Planning'!B6)</f>
        <v>OTHER INCOME &amp; EXPENSES</v>
      </c>
      <c r="D109" s="761">
        <f>('Step 6 - Other Inc&amp;Exp Planning'!D6)</f>
        <v>2018</v>
      </c>
      <c r="E109" s="762"/>
      <c r="G109" s="761">
        <f>('Step 6 - Other Inc&amp;Exp Planning'!K6)</f>
        <v>2019</v>
      </c>
      <c r="H109" s="762"/>
      <c r="L109" s="42"/>
    </row>
    <row r="110" spans="1:12" s="36" customFormat="1" ht="42.75" customHeight="1">
      <c r="A110" s="35"/>
      <c r="B110" s="315" t="str">
        <f>('Step 6 - Other Inc&amp;Exp Planning'!B7)</f>
        <v>Description</v>
      </c>
      <c r="C110" s="16"/>
      <c r="D110" s="315" t="str">
        <f>('Step 6 - Other Inc&amp;Exp Planning'!H7)</f>
        <v>Actual +      Projected $$$</v>
      </c>
      <c r="E110" s="315" t="str">
        <f>('Step 6 - Other Inc&amp;Exp Planning'!I7)</f>
        <v>% to Income</v>
      </c>
      <c r="F110" s="16"/>
      <c r="G110" s="315" t="str">
        <f>('Step 6 - Other Inc&amp;Exp Planning'!K7)</f>
        <v>Projected $$$</v>
      </c>
      <c r="H110" s="315" t="str">
        <f>('Step 6 - Other Inc&amp;Exp Planning'!L7)</f>
        <v>% to Income</v>
      </c>
      <c r="I110" s="16"/>
      <c r="J110" s="315" t="str">
        <f>('Step 6 - Other Inc&amp;Exp Planning'!N7)</f>
        <v>Year over Year         % Change</v>
      </c>
      <c r="K110" s="16"/>
      <c r="L110" s="314" t="str">
        <f>('Step 6 - Other Inc&amp;Exp Planning'!R7)</f>
        <v>Comments on Areas of Opportunity</v>
      </c>
    </row>
    <row r="111" spans="1:12" s="36" customFormat="1" ht="24" customHeight="1">
      <c r="A111" s="323">
        <f>('Step 6 - Other Inc&amp;Exp Planning'!A8)</f>
        <v>417</v>
      </c>
      <c r="B111" s="324" t="str">
        <f>('Step 6 - Other Inc&amp;Exp Planning'!B8)</f>
        <v>Interest Income</v>
      </c>
      <c r="C111" s="39"/>
      <c r="D111" s="46">
        <f>SUM('Step 6 - Other Inc&amp;Exp Planning'!H8)</f>
        <v>0</v>
      </c>
      <c r="E111" s="66">
        <f>SUM('Step 6 - Other Inc&amp;Exp Planning'!I8)</f>
        <v>0</v>
      </c>
      <c r="F111" s="39"/>
      <c r="G111" s="46">
        <f>SUM('Step 6 - Other Inc&amp;Exp Planning'!K8)</f>
        <v>0</v>
      </c>
      <c r="H111" s="66">
        <f>SUM('Step 6 - Other Inc&amp;Exp Planning'!L8)</f>
        <v>0</v>
      </c>
      <c r="I111" s="39"/>
      <c r="J111" s="67" t="str">
        <f t="shared" ref="J111:J118" si="8">IF(G111=0,"",(G111-D111)/D111)</f>
        <v/>
      </c>
      <c r="K111" s="39"/>
      <c r="L111" s="58">
        <f>('Step 6 - Other Inc&amp;Exp Planning'!R8)</f>
        <v>0</v>
      </c>
    </row>
    <row r="112" spans="1:12" s="36" customFormat="1" ht="24" customHeight="1">
      <c r="A112" s="323">
        <f>('Step 6 - Other Inc&amp;Exp Planning'!A9)</f>
        <v>418</v>
      </c>
      <c r="B112" s="324" t="str">
        <f>('Step 6 - Other Inc&amp;Exp Planning'!B9)</f>
        <v>Other Income</v>
      </c>
      <c r="C112" s="39"/>
      <c r="D112" s="46">
        <f>SUM('Step 6 - Other Inc&amp;Exp Planning'!H9)</f>
        <v>0</v>
      </c>
      <c r="E112" s="66">
        <f>SUM('Step 6 - Other Inc&amp;Exp Planning'!I9)</f>
        <v>0</v>
      </c>
      <c r="F112" s="39"/>
      <c r="G112" s="46">
        <f>SUM('Step 6 - Other Inc&amp;Exp Planning'!K9)</f>
        <v>0</v>
      </c>
      <c r="H112" s="66">
        <f>SUM('Step 6 - Other Inc&amp;Exp Planning'!L9)</f>
        <v>0</v>
      </c>
      <c r="I112" s="39"/>
      <c r="J112" s="67" t="str">
        <f t="shared" si="8"/>
        <v/>
      </c>
      <c r="K112" s="39"/>
      <c r="L112" s="58">
        <f>('Step 6 - Other Inc&amp;Exp Planning'!R9)</f>
        <v>0</v>
      </c>
    </row>
    <row r="113" spans="1:12" s="36" customFormat="1" ht="24" customHeight="1">
      <c r="A113" s="323">
        <f>('Step 6 - Other Inc&amp;Exp Planning'!A10)</f>
        <v>700</v>
      </c>
      <c r="B113" s="324" t="str">
        <f>('Step 6 - Other Inc&amp;Exp Planning'!B10)</f>
        <v>Interest Expense</v>
      </c>
      <c r="C113" s="45"/>
      <c r="D113" s="46">
        <f>SUM('Step 6 - Other Inc&amp;Exp Planning'!H10)</f>
        <v>0</v>
      </c>
      <c r="E113" s="66">
        <f>SUM('Step 6 - Other Inc&amp;Exp Planning'!I10)</f>
        <v>0</v>
      </c>
      <c r="F113" s="39"/>
      <c r="G113" s="46">
        <f>SUM('Step 6 - Other Inc&amp;Exp Planning'!K10)</f>
        <v>0</v>
      </c>
      <c r="H113" s="66">
        <f>SUM('Step 6 - Other Inc&amp;Exp Planning'!L10)</f>
        <v>0</v>
      </c>
      <c r="I113" s="39"/>
      <c r="J113" s="67" t="str">
        <f t="shared" si="8"/>
        <v/>
      </c>
      <c r="K113" s="39"/>
      <c r="L113" s="58">
        <f>('Step 6 - Other Inc&amp;Exp Planning'!R10)</f>
        <v>0</v>
      </c>
    </row>
    <row r="114" spans="1:12" s="36" customFormat="1" ht="24" customHeight="1">
      <c r="A114" s="323">
        <f>('Step 6 - Other Inc&amp;Exp Planning'!A11)</f>
        <v>701</v>
      </c>
      <c r="B114" s="324" t="str">
        <f>('Step 6 - Other Inc&amp;Exp Planning'!B11)</f>
        <v>Depreciation Expense</v>
      </c>
      <c r="C114" s="45"/>
      <c r="D114" s="46">
        <f>SUM('Step 6 - Other Inc&amp;Exp Planning'!H11)</f>
        <v>0</v>
      </c>
      <c r="E114" s="66">
        <f>SUM('Step 6 - Other Inc&amp;Exp Planning'!I11)</f>
        <v>0</v>
      </c>
      <c r="F114" s="39"/>
      <c r="G114" s="46">
        <f>SUM('Step 6 - Other Inc&amp;Exp Planning'!K11)</f>
        <v>0</v>
      </c>
      <c r="H114" s="66">
        <f>SUM('Step 6 - Other Inc&amp;Exp Planning'!L11)</f>
        <v>0</v>
      </c>
      <c r="I114" s="39"/>
      <c r="J114" s="67" t="str">
        <f t="shared" si="8"/>
        <v/>
      </c>
      <c r="K114" s="39"/>
      <c r="L114" s="58">
        <f>('Step 6 - Other Inc&amp;Exp Planning'!R11)</f>
        <v>0</v>
      </c>
    </row>
    <row r="115" spans="1:12" s="36" customFormat="1" ht="24" customHeight="1">
      <c r="A115" s="323">
        <f>('Step 6 - Other Inc&amp;Exp Planning'!A12)</f>
        <v>702</v>
      </c>
      <c r="B115" s="324" t="str">
        <f>('Step 6 - Other Inc&amp;Exp Planning'!B12)</f>
        <v>Amortization</v>
      </c>
      <c r="C115" s="45"/>
      <c r="D115" s="46">
        <f>SUM('Step 6 - Other Inc&amp;Exp Planning'!H12)</f>
        <v>0</v>
      </c>
      <c r="E115" s="66">
        <f>SUM('Step 6 - Other Inc&amp;Exp Planning'!I12)</f>
        <v>0</v>
      </c>
      <c r="F115" s="39"/>
      <c r="G115" s="46">
        <f>SUM('Step 6 - Other Inc&amp;Exp Planning'!K12)</f>
        <v>0</v>
      </c>
      <c r="H115" s="66">
        <f>SUM('Step 6 - Other Inc&amp;Exp Planning'!L12)</f>
        <v>0</v>
      </c>
      <c r="I115" s="39"/>
      <c r="J115" s="67" t="str">
        <f t="shared" si="8"/>
        <v/>
      </c>
      <c r="K115" s="39"/>
      <c r="L115" s="58">
        <f>('Step 6 - Other Inc&amp;Exp Planning'!R12)</f>
        <v>0</v>
      </c>
    </row>
    <row r="116" spans="1:12" s="36" customFormat="1" ht="24" customHeight="1">
      <c r="A116" s="323">
        <f>('Step 6 - Other Inc&amp;Exp Planning'!A13)</f>
        <v>703</v>
      </c>
      <c r="B116" s="324" t="str">
        <f>('Step 6 - Other Inc&amp;Exp Planning'!B13)</f>
        <v>Other Expenses</v>
      </c>
      <c r="C116" s="45"/>
      <c r="D116" s="46">
        <f>SUM('Step 6 - Other Inc&amp;Exp Planning'!H13)</f>
        <v>0</v>
      </c>
      <c r="E116" s="66">
        <f>SUM('Step 6 - Other Inc&amp;Exp Planning'!I13)</f>
        <v>0</v>
      </c>
      <c r="F116" s="39"/>
      <c r="G116" s="46">
        <f>SUM('Step 6 - Other Inc&amp;Exp Planning'!K13)</f>
        <v>0</v>
      </c>
      <c r="H116" s="66">
        <f>SUM('Step 6 - Other Inc&amp;Exp Planning'!L13)</f>
        <v>0</v>
      </c>
      <c r="I116" s="39"/>
      <c r="J116" s="67" t="str">
        <f t="shared" si="8"/>
        <v/>
      </c>
      <c r="K116" s="39"/>
      <c r="L116" s="58">
        <f>('Step 6 - Other Inc&amp;Exp Planning'!R13)</f>
        <v>0</v>
      </c>
    </row>
    <row r="117" spans="1:12" s="36" customFormat="1" ht="24" customHeight="1">
      <c r="A117" s="323">
        <f>('Step 6 - Other Inc&amp;Exp Planning'!A14)</f>
        <v>8000</v>
      </c>
      <c r="B117" s="324" t="str">
        <f>('Step 6 - Other Inc&amp;Exp Planning'!B14)</f>
        <v>Ask My Accountant</v>
      </c>
      <c r="C117" s="45"/>
      <c r="D117" s="46">
        <f>SUM('Step 6 - Other Inc&amp;Exp Planning'!H14)</f>
        <v>0</v>
      </c>
      <c r="E117" s="66">
        <f>SUM('Step 6 - Other Inc&amp;Exp Planning'!I14)</f>
        <v>0</v>
      </c>
      <c r="F117" s="39"/>
      <c r="G117" s="46">
        <f>SUM('Step 6 - Other Inc&amp;Exp Planning'!K14)</f>
        <v>0</v>
      </c>
      <c r="H117" s="66">
        <f>SUM('Step 6 - Other Inc&amp;Exp Planning'!L14)</f>
        <v>0</v>
      </c>
      <c r="I117" s="39"/>
      <c r="J117" s="67" t="str">
        <f t="shared" si="8"/>
        <v/>
      </c>
      <c r="K117" s="39"/>
      <c r="L117" s="58">
        <f>('Step 6 - Other Inc&amp;Exp Planning'!R14)</f>
        <v>0</v>
      </c>
    </row>
    <row r="118" spans="1:12" s="36" customFormat="1" ht="24" customHeight="1">
      <c r="A118" s="15"/>
      <c r="B118" s="325" t="str">
        <f>('Step 6 - Other Inc&amp;Exp Planning'!B15)</f>
        <v>Total OTHER INCOME &amp; EXPENSES</v>
      </c>
      <c r="C118" s="40"/>
      <c r="D118" s="22">
        <f>SUM(D111:D117)</f>
        <v>0</v>
      </c>
      <c r="E118" s="66">
        <f>SUM('Step 6 - Other Inc&amp;Exp Planning'!I15)</f>
        <v>0</v>
      </c>
      <c r="F118" s="41"/>
      <c r="G118" s="22">
        <f>SUM(G111:G117)</f>
        <v>0</v>
      </c>
      <c r="H118" s="66">
        <f>SUM('Step 6 - Other Inc&amp;Exp Planning'!L15)</f>
        <v>0</v>
      </c>
      <c r="I118" s="40"/>
      <c r="J118" s="67" t="str">
        <f t="shared" si="8"/>
        <v/>
      </c>
      <c r="K118" s="40"/>
      <c r="L118" s="58">
        <f>('Step 6 - Other Inc&amp;Exp Planning'!R15)</f>
        <v>0</v>
      </c>
    </row>
    <row r="119" spans="1:12" ht="18" customHeight="1">
      <c r="E119" s="74"/>
      <c r="H119" s="10"/>
    </row>
    <row r="120" spans="1:12" ht="42.75" customHeight="1">
      <c r="A120" s="32"/>
      <c r="B120" s="301" t="str">
        <f>('Step 7 - Net Profit Analysis'!B6)</f>
        <v xml:space="preserve">NET PROFIT </v>
      </c>
      <c r="D120" s="759">
        <f>('Step 7 - Net Profit Analysis'!D6)</f>
        <v>2018</v>
      </c>
      <c r="E120" s="760"/>
      <c r="G120" s="759">
        <f>('Step 7 - Net Profit Analysis'!K6)</f>
        <v>2019</v>
      </c>
      <c r="H120" s="760"/>
      <c r="L120" s="42"/>
    </row>
    <row r="121" spans="1:12" s="36" customFormat="1" ht="42.75" customHeight="1">
      <c r="A121" s="35"/>
      <c r="B121" s="314" t="str">
        <f>('Step 7 - Net Profit Analysis'!B7)</f>
        <v>Description</v>
      </c>
      <c r="C121" s="16"/>
      <c r="D121" s="315" t="str">
        <f>('Step 7 - Net Profit Analysis'!H7)</f>
        <v>Actual +      Projected $$$</v>
      </c>
      <c r="E121" s="314" t="str">
        <f>('Step 7 - Net Profit Analysis'!I7)</f>
        <v>% to Income</v>
      </c>
      <c r="F121" s="16"/>
      <c r="G121" s="314" t="str">
        <f>('Step 7 - Net Profit Analysis'!K7)</f>
        <v>Projected $$$</v>
      </c>
      <c r="H121" s="314" t="str">
        <f>('Step 7 - Net Profit Analysis'!L7)</f>
        <v>% to Income</v>
      </c>
      <c r="I121" s="16"/>
      <c r="J121" s="315" t="str">
        <f>('Step 7 - Net Profit Analysis'!N7)</f>
        <v>Year over Year         % Change</v>
      </c>
      <c r="K121" s="16"/>
      <c r="L121" s="314" t="str">
        <f>('Step 7 - Net Profit Analysis'!R7)</f>
        <v>Comments on Areas of Opportunity</v>
      </c>
    </row>
    <row r="122" spans="1:12" s="36" customFormat="1" ht="24" customHeight="1">
      <c r="A122" s="43"/>
      <c r="B122" s="320" t="str">
        <f>('Step 7 - Net Profit Analysis'!B8)</f>
        <v>NET Profit</v>
      </c>
      <c r="C122" s="39"/>
      <c r="D122" s="46">
        <f>SUM(D107+D116)</f>
        <v>0</v>
      </c>
      <c r="E122" s="66" t="e">
        <f>SUM(D122/D42)</f>
        <v>#DIV/0!</v>
      </c>
      <c r="F122" s="39"/>
      <c r="G122" s="46">
        <f>SUM('Step 7 - Net Profit Analysis'!K9)</f>
        <v>0</v>
      </c>
      <c r="H122" s="66">
        <f>SUM('Step 7 - Net Profit Analysis'!L8)</f>
        <v>0</v>
      </c>
      <c r="I122" s="39"/>
      <c r="J122" s="67" t="str">
        <f t="shared" ref="J122:J123" si="9">IF(G122=0,"",(G122-D122)/D122)</f>
        <v/>
      </c>
      <c r="K122" s="39"/>
      <c r="L122" s="58">
        <f>('Step 7 - Net Profit Analysis'!R8)</f>
        <v>0</v>
      </c>
    </row>
    <row r="123" spans="1:12" s="36" customFormat="1" ht="24" customHeight="1">
      <c r="A123" s="15"/>
      <c r="B123" s="326" t="str">
        <f>('Step 7 - Net Profit Analysis'!B9)</f>
        <v>Total NET PROFIT</v>
      </c>
      <c r="C123" s="40"/>
      <c r="D123" s="22">
        <f>SUM(D122)</f>
        <v>0</v>
      </c>
      <c r="E123" s="66" t="e">
        <f>SUM(E122)</f>
        <v>#DIV/0!</v>
      </c>
      <c r="F123" s="40"/>
      <c r="G123" s="22">
        <f>SUM(G122)</f>
        <v>0</v>
      </c>
      <c r="H123" s="66">
        <f>SUM(H122)</f>
        <v>0</v>
      </c>
      <c r="I123" s="40"/>
      <c r="J123" s="67" t="str">
        <f t="shared" si="9"/>
        <v/>
      </c>
      <c r="K123" s="40"/>
      <c r="L123" s="58">
        <f>('Step 7 - Net Profit Analysis'!R9)</f>
        <v>0</v>
      </c>
    </row>
    <row r="125" spans="1:12" ht="18" customHeight="1"/>
  </sheetData>
  <mergeCells count="16">
    <mergeCell ref="D60:E60"/>
    <mergeCell ref="G60:H60"/>
    <mergeCell ref="D120:E120"/>
    <mergeCell ref="G120:H120"/>
    <mergeCell ref="D65:E65"/>
    <mergeCell ref="G65:H65"/>
    <mergeCell ref="G104:H104"/>
    <mergeCell ref="D104:E104"/>
    <mergeCell ref="D109:E109"/>
    <mergeCell ref="G109:H109"/>
    <mergeCell ref="B4:E4"/>
    <mergeCell ref="B3:E3"/>
    <mergeCell ref="D6:E6"/>
    <mergeCell ref="G6:H6"/>
    <mergeCell ref="D44:E44"/>
    <mergeCell ref="G44:H44"/>
  </mergeCells>
  <printOptions horizontalCentered="1"/>
  <pageMargins left="0" right="0" top="0.25" bottom="0.25" header="0.3" footer="0.3"/>
  <pageSetup scale="55" orientation="landscape" r:id="rId1"/>
  <rowBreaks count="1" manualBreakCount="1">
    <brk id="63"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69"/>
  <sheetViews>
    <sheetView zoomScale="70" zoomScaleNormal="70" zoomScalePageLayoutView="90" workbookViewId="0">
      <pane ySplit="2" topLeftCell="A3" activePane="bottomLeft" state="frozen"/>
      <selection activeCell="B1" sqref="B1"/>
      <selection pane="bottomLeft" activeCell="C38" sqref="C38"/>
    </sheetView>
  </sheetViews>
  <sheetFormatPr defaultColWidth="8.85546875" defaultRowHeight="15"/>
  <cols>
    <col min="1" max="1" width="3.85546875" style="83" customWidth="1"/>
    <col min="2" max="2" width="40.42578125" style="84" customWidth="1"/>
    <col min="3" max="14" width="15.7109375" style="84" customWidth="1"/>
    <col min="15" max="15" width="14.28515625" style="84" customWidth="1"/>
    <col min="16" max="16384" width="8.85546875" style="84"/>
  </cols>
  <sheetData>
    <row r="1" spans="1:15" s="468" customFormat="1" ht="69.75" customHeight="1">
      <c r="A1" s="467"/>
      <c r="B1" s="764" t="str">
        <f>('Business Forecast Description'!B2)</f>
        <v>BUSINESS FORECASTING WORKBOOK</v>
      </c>
      <c r="C1" s="764"/>
      <c r="D1" s="764"/>
      <c r="F1" s="469">
        <f>SUM('Business Forecast Description'!E2)</f>
        <v>2019</v>
      </c>
      <c r="G1" s="470" t="s">
        <v>162</v>
      </c>
    </row>
    <row r="2" spans="1:15" s="468" customFormat="1" ht="69" customHeight="1" thickBot="1">
      <c r="A2" s="467"/>
      <c r="B2" s="763" t="s">
        <v>739</v>
      </c>
      <c r="C2" s="763"/>
      <c r="D2" s="763"/>
      <c r="E2" s="763"/>
      <c r="F2" s="763"/>
      <c r="G2" s="763"/>
      <c r="H2" s="763"/>
      <c r="I2" s="763"/>
      <c r="J2" s="763"/>
      <c r="K2" s="763"/>
      <c r="L2" s="763"/>
      <c r="M2" s="763"/>
      <c r="N2" s="763"/>
      <c r="O2" s="763"/>
    </row>
    <row r="3" spans="1:15" s="81" customFormat="1" ht="21" customHeight="1">
      <c r="A3" s="82"/>
      <c r="B3" s="90" t="s">
        <v>83</v>
      </c>
      <c r="C3" s="91" t="s">
        <v>60</v>
      </c>
      <c r="D3" s="91" t="s">
        <v>72</v>
      </c>
      <c r="E3" s="91" t="s">
        <v>61</v>
      </c>
      <c r="F3" s="91" t="s">
        <v>62</v>
      </c>
      <c r="G3" s="91" t="s">
        <v>63</v>
      </c>
      <c r="H3" s="91" t="s">
        <v>64</v>
      </c>
      <c r="I3" s="91" t="s">
        <v>65</v>
      </c>
      <c r="J3" s="91" t="s">
        <v>66</v>
      </c>
      <c r="K3" s="91" t="s">
        <v>67</v>
      </c>
      <c r="L3" s="91" t="s">
        <v>68</v>
      </c>
      <c r="M3" s="91" t="s">
        <v>69</v>
      </c>
      <c r="N3" s="91" t="s">
        <v>70</v>
      </c>
      <c r="O3" s="92" t="s">
        <v>71</v>
      </c>
    </row>
    <row r="4" spans="1:15" ht="21" customHeight="1">
      <c r="A4" s="86">
        <v>1</v>
      </c>
      <c r="B4" s="93"/>
      <c r="C4" s="88">
        <v>0</v>
      </c>
      <c r="D4" s="88">
        <v>0</v>
      </c>
      <c r="E4" s="88">
        <v>0</v>
      </c>
      <c r="F4" s="88">
        <v>0</v>
      </c>
      <c r="G4" s="88">
        <v>0</v>
      </c>
      <c r="H4" s="88">
        <v>0</v>
      </c>
      <c r="I4" s="88">
        <v>0</v>
      </c>
      <c r="J4" s="88">
        <v>0</v>
      </c>
      <c r="K4" s="88">
        <v>0</v>
      </c>
      <c r="L4" s="88">
        <v>0</v>
      </c>
      <c r="M4" s="88">
        <v>0</v>
      </c>
      <c r="N4" s="88">
        <v>0</v>
      </c>
      <c r="O4" s="94">
        <f>SUM(C4:N4)</f>
        <v>0</v>
      </c>
    </row>
    <row r="5" spans="1:15" ht="21" customHeight="1">
      <c r="A5" s="86">
        <v>2</v>
      </c>
      <c r="B5" s="93"/>
      <c r="C5" s="88">
        <v>0</v>
      </c>
      <c r="D5" s="88">
        <v>0</v>
      </c>
      <c r="E5" s="88">
        <v>0</v>
      </c>
      <c r="F5" s="88">
        <v>0</v>
      </c>
      <c r="G5" s="88">
        <v>0</v>
      </c>
      <c r="H5" s="88">
        <v>0</v>
      </c>
      <c r="I5" s="88">
        <v>0</v>
      </c>
      <c r="J5" s="88">
        <v>0</v>
      </c>
      <c r="K5" s="88">
        <v>0</v>
      </c>
      <c r="L5" s="88">
        <v>0</v>
      </c>
      <c r="M5" s="88">
        <v>0</v>
      </c>
      <c r="N5" s="88">
        <v>0</v>
      </c>
      <c r="O5" s="94">
        <f t="shared" ref="O5:O40" si="0">SUM(C5:N5)</f>
        <v>0</v>
      </c>
    </row>
    <row r="6" spans="1:15" ht="21" customHeight="1">
      <c r="A6" s="86">
        <v>3</v>
      </c>
      <c r="B6" s="93"/>
      <c r="C6" s="88">
        <v>0</v>
      </c>
      <c r="D6" s="88">
        <v>0</v>
      </c>
      <c r="E6" s="88">
        <v>0</v>
      </c>
      <c r="F6" s="88">
        <v>0</v>
      </c>
      <c r="G6" s="88">
        <v>0</v>
      </c>
      <c r="H6" s="88">
        <v>0</v>
      </c>
      <c r="I6" s="88">
        <v>0</v>
      </c>
      <c r="J6" s="88">
        <v>0</v>
      </c>
      <c r="K6" s="88">
        <v>0</v>
      </c>
      <c r="L6" s="88">
        <v>0</v>
      </c>
      <c r="M6" s="88">
        <v>0</v>
      </c>
      <c r="N6" s="88">
        <v>0</v>
      </c>
      <c r="O6" s="94">
        <f t="shared" si="0"/>
        <v>0</v>
      </c>
    </row>
    <row r="7" spans="1:15" ht="21" customHeight="1">
      <c r="A7" s="86">
        <v>4</v>
      </c>
      <c r="B7" s="93"/>
      <c r="C7" s="88">
        <v>0</v>
      </c>
      <c r="D7" s="88">
        <v>0</v>
      </c>
      <c r="E7" s="88">
        <v>0</v>
      </c>
      <c r="F7" s="88">
        <v>0</v>
      </c>
      <c r="G7" s="88">
        <v>0</v>
      </c>
      <c r="H7" s="88">
        <v>0</v>
      </c>
      <c r="I7" s="88">
        <v>0</v>
      </c>
      <c r="J7" s="88">
        <v>0</v>
      </c>
      <c r="K7" s="88">
        <v>0</v>
      </c>
      <c r="L7" s="88">
        <v>0</v>
      </c>
      <c r="M7" s="88">
        <v>0</v>
      </c>
      <c r="N7" s="88">
        <v>0</v>
      </c>
      <c r="O7" s="94">
        <f t="shared" si="0"/>
        <v>0</v>
      </c>
    </row>
    <row r="8" spans="1:15" ht="21" customHeight="1">
      <c r="A8" s="86">
        <v>5</v>
      </c>
      <c r="B8" s="93"/>
      <c r="C8" s="88">
        <v>0</v>
      </c>
      <c r="D8" s="88">
        <v>0</v>
      </c>
      <c r="E8" s="88">
        <v>0</v>
      </c>
      <c r="F8" s="88">
        <v>0</v>
      </c>
      <c r="G8" s="88">
        <v>0</v>
      </c>
      <c r="H8" s="88">
        <v>0</v>
      </c>
      <c r="I8" s="88">
        <v>0</v>
      </c>
      <c r="J8" s="88">
        <v>0</v>
      </c>
      <c r="K8" s="88">
        <v>0</v>
      </c>
      <c r="L8" s="88">
        <v>0</v>
      </c>
      <c r="M8" s="88">
        <v>0</v>
      </c>
      <c r="N8" s="88">
        <v>0</v>
      </c>
      <c r="O8" s="94">
        <f t="shared" si="0"/>
        <v>0</v>
      </c>
    </row>
    <row r="9" spans="1:15" ht="21" customHeight="1">
      <c r="A9" s="86">
        <v>6</v>
      </c>
      <c r="B9" s="93"/>
      <c r="C9" s="88">
        <v>0</v>
      </c>
      <c r="D9" s="88">
        <v>0</v>
      </c>
      <c r="E9" s="88">
        <v>0</v>
      </c>
      <c r="F9" s="88">
        <v>0</v>
      </c>
      <c r="G9" s="88">
        <v>0</v>
      </c>
      <c r="H9" s="88">
        <v>0</v>
      </c>
      <c r="I9" s="88">
        <v>0</v>
      </c>
      <c r="J9" s="88">
        <v>0</v>
      </c>
      <c r="K9" s="88">
        <v>0</v>
      </c>
      <c r="L9" s="88">
        <v>0</v>
      </c>
      <c r="M9" s="88">
        <v>0</v>
      </c>
      <c r="N9" s="88">
        <v>0</v>
      </c>
      <c r="O9" s="94">
        <f t="shared" si="0"/>
        <v>0</v>
      </c>
    </row>
    <row r="10" spans="1:15" ht="21" customHeight="1">
      <c r="A10" s="86">
        <v>7</v>
      </c>
      <c r="B10" s="93"/>
      <c r="C10" s="88">
        <v>0</v>
      </c>
      <c r="D10" s="88">
        <v>0</v>
      </c>
      <c r="E10" s="88">
        <v>0</v>
      </c>
      <c r="F10" s="88">
        <v>0</v>
      </c>
      <c r="G10" s="88">
        <v>0</v>
      </c>
      <c r="H10" s="88">
        <v>0</v>
      </c>
      <c r="I10" s="88">
        <v>0</v>
      </c>
      <c r="J10" s="88">
        <v>0</v>
      </c>
      <c r="K10" s="88">
        <v>0</v>
      </c>
      <c r="L10" s="88">
        <v>0</v>
      </c>
      <c r="M10" s="88">
        <v>0</v>
      </c>
      <c r="N10" s="88">
        <v>0</v>
      </c>
      <c r="O10" s="94">
        <f t="shared" si="0"/>
        <v>0</v>
      </c>
    </row>
    <row r="11" spans="1:15" ht="21" customHeight="1">
      <c r="A11" s="86">
        <v>8</v>
      </c>
      <c r="B11" s="93"/>
      <c r="C11" s="88">
        <v>0</v>
      </c>
      <c r="D11" s="88">
        <v>0</v>
      </c>
      <c r="E11" s="88">
        <v>0</v>
      </c>
      <c r="F11" s="88">
        <v>0</v>
      </c>
      <c r="G11" s="88">
        <v>0</v>
      </c>
      <c r="H11" s="88">
        <v>0</v>
      </c>
      <c r="I11" s="88">
        <v>0</v>
      </c>
      <c r="J11" s="88">
        <v>0</v>
      </c>
      <c r="K11" s="88">
        <v>0</v>
      </c>
      <c r="L11" s="88">
        <v>0</v>
      </c>
      <c r="M11" s="88">
        <v>0</v>
      </c>
      <c r="N11" s="88">
        <v>0</v>
      </c>
      <c r="O11" s="94">
        <f t="shared" si="0"/>
        <v>0</v>
      </c>
    </row>
    <row r="12" spans="1:15" ht="21" customHeight="1" thickBot="1">
      <c r="A12" s="86"/>
      <c r="B12" s="95" t="s">
        <v>80</v>
      </c>
      <c r="C12" s="96">
        <f>SUM(C4:C11)</f>
        <v>0</v>
      </c>
      <c r="D12" s="96">
        <f t="shared" ref="D12:N12" si="1">SUM(D4:D11)</f>
        <v>0</v>
      </c>
      <c r="E12" s="96">
        <f t="shared" si="1"/>
        <v>0</v>
      </c>
      <c r="F12" s="96">
        <f t="shared" si="1"/>
        <v>0</v>
      </c>
      <c r="G12" s="96">
        <f t="shared" si="1"/>
        <v>0</v>
      </c>
      <c r="H12" s="96">
        <f t="shared" si="1"/>
        <v>0</v>
      </c>
      <c r="I12" s="96">
        <f t="shared" si="1"/>
        <v>0</v>
      </c>
      <c r="J12" s="96">
        <f t="shared" si="1"/>
        <v>0</v>
      </c>
      <c r="K12" s="96">
        <f t="shared" si="1"/>
        <v>0</v>
      </c>
      <c r="L12" s="96">
        <f t="shared" si="1"/>
        <v>0</v>
      </c>
      <c r="M12" s="96">
        <f t="shared" si="1"/>
        <v>0</v>
      </c>
      <c r="N12" s="96">
        <f t="shared" si="1"/>
        <v>0</v>
      </c>
      <c r="O12" s="97">
        <f t="shared" si="0"/>
        <v>0</v>
      </c>
    </row>
    <row r="13" spans="1:15" s="85" customFormat="1" ht="12" customHeight="1" thickBot="1">
      <c r="A13" s="100"/>
      <c r="B13" s="87"/>
      <c r="C13" s="101"/>
      <c r="D13" s="101"/>
      <c r="E13" s="101"/>
      <c r="F13" s="101"/>
      <c r="G13" s="101"/>
      <c r="H13" s="101"/>
      <c r="I13" s="101"/>
      <c r="J13" s="101"/>
      <c r="K13" s="101"/>
      <c r="L13" s="101"/>
      <c r="M13" s="101"/>
      <c r="N13" s="101"/>
      <c r="O13" s="102"/>
    </row>
    <row r="14" spans="1:15" s="81" customFormat="1" ht="21" customHeight="1" thickBot="1">
      <c r="A14" s="82"/>
      <c r="B14" s="90" t="s">
        <v>84</v>
      </c>
      <c r="C14" s="91" t="s">
        <v>60</v>
      </c>
      <c r="D14" s="91" t="s">
        <v>72</v>
      </c>
      <c r="E14" s="91" t="s">
        <v>61</v>
      </c>
      <c r="F14" s="91" t="s">
        <v>62</v>
      </c>
      <c r="G14" s="91" t="s">
        <v>63</v>
      </c>
      <c r="H14" s="91" t="s">
        <v>64</v>
      </c>
      <c r="I14" s="91" t="s">
        <v>65</v>
      </c>
      <c r="J14" s="91" t="s">
        <v>66</v>
      </c>
      <c r="K14" s="91" t="s">
        <v>67</v>
      </c>
      <c r="L14" s="91" t="s">
        <v>68</v>
      </c>
      <c r="M14" s="91" t="s">
        <v>69</v>
      </c>
      <c r="N14" s="91" t="s">
        <v>70</v>
      </c>
      <c r="O14" s="92" t="s">
        <v>71</v>
      </c>
    </row>
    <row r="15" spans="1:15" ht="21" customHeight="1">
      <c r="A15" s="86">
        <v>1</v>
      </c>
      <c r="B15" s="103" t="s">
        <v>74</v>
      </c>
      <c r="C15" s="88">
        <v>0</v>
      </c>
      <c r="D15" s="88">
        <v>0</v>
      </c>
      <c r="E15" s="88">
        <v>0</v>
      </c>
      <c r="F15" s="88">
        <v>0</v>
      </c>
      <c r="G15" s="88">
        <v>0</v>
      </c>
      <c r="H15" s="88">
        <v>0</v>
      </c>
      <c r="I15" s="88">
        <v>0</v>
      </c>
      <c r="J15" s="88">
        <v>0</v>
      </c>
      <c r="K15" s="88">
        <v>0</v>
      </c>
      <c r="L15" s="88">
        <v>0</v>
      </c>
      <c r="M15" s="88">
        <v>0</v>
      </c>
      <c r="N15" s="88">
        <v>0</v>
      </c>
      <c r="O15" s="98">
        <f t="shared" si="0"/>
        <v>0</v>
      </c>
    </row>
    <row r="16" spans="1:15" ht="21" customHeight="1">
      <c r="A16" s="86">
        <v>2</v>
      </c>
      <c r="B16" s="99" t="s">
        <v>75</v>
      </c>
      <c r="C16" s="88">
        <v>0</v>
      </c>
      <c r="D16" s="88">
        <v>0</v>
      </c>
      <c r="E16" s="88">
        <v>0</v>
      </c>
      <c r="F16" s="88">
        <v>0</v>
      </c>
      <c r="G16" s="88">
        <v>0</v>
      </c>
      <c r="H16" s="88">
        <v>0</v>
      </c>
      <c r="I16" s="88">
        <v>0</v>
      </c>
      <c r="J16" s="88">
        <v>0</v>
      </c>
      <c r="K16" s="88">
        <v>0</v>
      </c>
      <c r="L16" s="88">
        <v>0</v>
      </c>
      <c r="M16" s="88">
        <v>0</v>
      </c>
      <c r="N16" s="88">
        <v>0</v>
      </c>
      <c r="O16" s="94">
        <f t="shared" si="0"/>
        <v>0</v>
      </c>
    </row>
    <row r="17" spans="1:15" ht="21" customHeight="1">
      <c r="A17" s="86">
        <v>3</v>
      </c>
      <c r="B17" s="99" t="s">
        <v>76</v>
      </c>
      <c r="C17" s="88">
        <v>0</v>
      </c>
      <c r="D17" s="88">
        <v>0</v>
      </c>
      <c r="E17" s="88">
        <v>0</v>
      </c>
      <c r="F17" s="88">
        <v>0</v>
      </c>
      <c r="G17" s="88">
        <v>0</v>
      </c>
      <c r="H17" s="88">
        <v>0</v>
      </c>
      <c r="I17" s="88">
        <v>0</v>
      </c>
      <c r="J17" s="88">
        <v>0</v>
      </c>
      <c r="K17" s="88">
        <v>0</v>
      </c>
      <c r="L17" s="88">
        <v>0</v>
      </c>
      <c r="M17" s="88">
        <v>0</v>
      </c>
      <c r="N17" s="88">
        <v>0</v>
      </c>
      <c r="O17" s="94">
        <f t="shared" si="0"/>
        <v>0</v>
      </c>
    </row>
    <row r="18" spans="1:15" ht="21" customHeight="1">
      <c r="A18" s="86">
        <v>4</v>
      </c>
      <c r="B18" s="99" t="s">
        <v>77</v>
      </c>
      <c r="C18" s="88">
        <v>0</v>
      </c>
      <c r="D18" s="88">
        <v>0</v>
      </c>
      <c r="E18" s="88">
        <v>0</v>
      </c>
      <c r="F18" s="88">
        <v>0</v>
      </c>
      <c r="G18" s="88">
        <v>0</v>
      </c>
      <c r="H18" s="88">
        <v>0</v>
      </c>
      <c r="I18" s="88">
        <v>0</v>
      </c>
      <c r="J18" s="88">
        <v>0</v>
      </c>
      <c r="K18" s="88">
        <v>0</v>
      </c>
      <c r="L18" s="88">
        <v>0</v>
      </c>
      <c r="M18" s="88">
        <v>0</v>
      </c>
      <c r="N18" s="88">
        <v>0</v>
      </c>
      <c r="O18" s="94">
        <f t="shared" si="0"/>
        <v>0</v>
      </c>
    </row>
    <row r="19" spans="1:15" ht="21" customHeight="1">
      <c r="A19" s="86">
        <v>5</v>
      </c>
      <c r="B19" s="99" t="s">
        <v>78</v>
      </c>
      <c r="C19" s="88">
        <v>0</v>
      </c>
      <c r="D19" s="88">
        <v>0</v>
      </c>
      <c r="E19" s="88">
        <v>0</v>
      </c>
      <c r="F19" s="88">
        <v>0</v>
      </c>
      <c r="G19" s="88">
        <v>0</v>
      </c>
      <c r="H19" s="88">
        <v>0</v>
      </c>
      <c r="I19" s="88">
        <v>0</v>
      </c>
      <c r="J19" s="88">
        <v>0</v>
      </c>
      <c r="K19" s="88">
        <v>0</v>
      </c>
      <c r="L19" s="88">
        <v>0</v>
      </c>
      <c r="M19" s="88">
        <v>0</v>
      </c>
      <c r="N19" s="88">
        <v>0</v>
      </c>
      <c r="O19" s="94">
        <f t="shared" si="0"/>
        <v>0</v>
      </c>
    </row>
    <row r="20" spans="1:15" ht="21" customHeight="1">
      <c r="A20" s="86">
        <v>6</v>
      </c>
      <c r="B20" s="99"/>
      <c r="C20" s="88">
        <v>0</v>
      </c>
      <c r="D20" s="88">
        <v>0</v>
      </c>
      <c r="E20" s="88">
        <v>0</v>
      </c>
      <c r="F20" s="88">
        <v>0</v>
      </c>
      <c r="G20" s="88">
        <v>0</v>
      </c>
      <c r="H20" s="88">
        <v>0</v>
      </c>
      <c r="I20" s="88">
        <v>0</v>
      </c>
      <c r="J20" s="88">
        <v>0</v>
      </c>
      <c r="K20" s="88">
        <v>0</v>
      </c>
      <c r="L20" s="88">
        <v>0</v>
      </c>
      <c r="M20" s="88">
        <v>0</v>
      </c>
      <c r="N20" s="88">
        <v>0</v>
      </c>
      <c r="O20" s="94">
        <f t="shared" ref="O20:O22" si="2">SUM(C20:N20)</f>
        <v>0</v>
      </c>
    </row>
    <row r="21" spans="1:15" ht="21" customHeight="1">
      <c r="A21" s="86">
        <v>7</v>
      </c>
      <c r="B21" s="99"/>
      <c r="C21" s="88">
        <v>0</v>
      </c>
      <c r="D21" s="88">
        <v>0</v>
      </c>
      <c r="E21" s="88">
        <v>0</v>
      </c>
      <c r="F21" s="88">
        <v>0</v>
      </c>
      <c r="G21" s="88">
        <v>0</v>
      </c>
      <c r="H21" s="88">
        <v>0</v>
      </c>
      <c r="I21" s="88">
        <v>0</v>
      </c>
      <c r="J21" s="88">
        <v>0</v>
      </c>
      <c r="K21" s="88">
        <v>0</v>
      </c>
      <c r="L21" s="88">
        <v>0</v>
      </c>
      <c r="M21" s="88">
        <v>0</v>
      </c>
      <c r="N21" s="88">
        <v>0</v>
      </c>
      <c r="O21" s="94">
        <f t="shared" si="2"/>
        <v>0</v>
      </c>
    </row>
    <row r="22" spans="1:15" ht="21" customHeight="1">
      <c r="A22" s="86">
        <v>8</v>
      </c>
      <c r="B22" s="99"/>
      <c r="C22" s="88">
        <v>0</v>
      </c>
      <c r="D22" s="88">
        <v>0</v>
      </c>
      <c r="E22" s="88">
        <v>0</v>
      </c>
      <c r="F22" s="88">
        <v>0</v>
      </c>
      <c r="G22" s="88">
        <v>0</v>
      </c>
      <c r="H22" s="88">
        <v>0</v>
      </c>
      <c r="I22" s="88">
        <v>0</v>
      </c>
      <c r="J22" s="88">
        <v>0</v>
      </c>
      <c r="K22" s="88">
        <v>0</v>
      </c>
      <c r="L22" s="88">
        <v>0</v>
      </c>
      <c r="M22" s="88">
        <v>0</v>
      </c>
      <c r="N22" s="88">
        <v>0</v>
      </c>
      <c r="O22" s="94">
        <f t="shared" si="2"/>
        <v>0</v>
      </c>
    </row>
    <row r="23" spans="1:15" s="120" customFormat="1" ht="21" customHeight="1" thickBot="1">
      <c r="A23" s="116"/>
      <c r="B23" s="117" t="s">
        <v>81</v>
      </c>
      <c r="C23" s="118">
        <f>SUM(C15:C22)</f>
        <v>0</v>
      </c>
      <c r="D23" s="118">
        <f t="shared" ref="D23" si="3">SUM(D15:D22)</f>
        <v>0</v>
      </c>
      <c r="E23" s="118">
        <f t="shared" ref="E23" si="4">SUM(E15:E22)</f>
        <v>0</v>
      </c>
      <c r="F23" s="118">
        <f t="shared" ref="F23" si="5">SUM(F15:F22)</f>
        <v>0</v>
      </c>
      <c r="G23" s="118">
        <f t="shared" ref="G23" si="6">SUM(G15:G22)</f>
        <v>0</v>
      </c>
      <c r="H23" s="118">
        <f t="shared" ref="H23" si="7">SUM(H15:H22)</f>
        <v>0</v>
      </c>
      <c r="I23" s="118">
        <f t="shared" ref="I23" si="8">SUM(I15:I22)</f>
        <v>0</v>
      </c>
      <c r="J23" s="118">
        <f t="shared" ref="J23" si="9">SUM(J15:J22)</f>
        <v>0</v>
      </c>
      <c r="K23" s="118">
        <f t="shared" ref="K23" si="10">SUM(K15:K22)</f>
        <v>0</v>
      </c>
      <c r="L23" s="118">
        <f t="shared" ref="L23" si="11">SUM(L15:L22)</f>
        <v>0</v>
      </c>
      <c r="M23" s="118">
        <f t="shared" ref="M23" si="12">SUM(M15:M22)</f>
        <v>0</v>
      </c>
      <c r="N23" s="118">
        <f t="shared" ref="N23" si="13">SUM(N15:N22)</f>
        <v>0</v>
      </c>
      <c r="O23" s="119">
        <f t="shared" ref="O23" si="14">SUM(C23:N23)</f>
        <v>0</v>
      </c>
    </row>
    <row r="24" spans="1:15" s="85" customFormat="1" ht="21" customHeight="1" thickBot="1">
      <c r="A24" s="100"/>
      <c r="B24" s="87"/>
      <c r="C24" s="101"/>
      <c r="D24" s="101"/>
      <c r="E24" s="101"/>
      <c r="F24" s="101"/>
      <c r="G24" s="101"/>
      <c r="H24" s="101"/>
      <c r="I24" s="101"/>
      <c r="J24" s="101"/>
      <c r="K24" s="101"/>
      <c r="L24" s="101"/>
      <c r="M24" s="101"/>
      <c r="N24" s="101"/>
      <c r="O24" s="102"/>
    </row>
    <row r="25" spans="1:15" s="81" customFormat="1" ht="21" customHeight="1">
      <c r="A25" s="82"/>
      <c r="B25" s="90" t="s">
        <v>85</v>
      </c>
      <c r="C25" s="91" t="s">
        <v>60</v>
      </c>
      <c r="D25" s="91" t="s">
        <v>72</v>
      </c>
      <c r="E25" s="91" t="s">
        <v>61</v>
      </c>
      <c r="F25" s="91" t="s">
        <v>62</v>
      </c>
      <c r="G25" s="91" t="s">
        <v>63</v>
      </c>
      <c r="H25" s="91" t="s">
        <v>64</v>
      </c>
      <c r="I25" s="91" t="s">
        <v>65</v>
      </c>
      <c r="J25" s="91" t="s">
        <v>66</v>
      </c>
      <c r="K25" s="91" t="s">
        <v>67</v>
      </c>
      <c r="L25" s="91" t="s">
        <v>68</v>
      </c>
      <c r="M25" s="91" t="s">
        <v>69</v>
      </c>
      <c r="N25" s="91" t="s">
        <v>70</v>
      </c>
      <c r="O25" s="92" t="s">
        <v>71</v>
      </c>
    </row>
    <row r="26" spans="1:15" ht="21" customHeight="1">
      <c r="A26" s="86">
        <v>1</v>
      </c>
      <c r="B26" s="479" t="s">
        <v>669</v>
      </c>
      <c r="C26" s="88">
        <v>0</v>
      </c>
      <c r="D26" s="88">
        <v>0</v>
      </c>
      <c r="E26" s="88">
        <v>0</v>
      </c>
      <c r="F26" s="88">
        <v>0</v>
      </c>
      <c r="G26" s="88">
        <v>0</v>
      </c>
      <c r="H26" s="88">
        <v>0</v>
      </c>
      <c r="I26" s="88">
        <v>0</v>
      </c>
      <c r="J26" s="88">
        <v>0</v>
      </c>
      <c r="K26" s="88">
        <v>0</v>
      </c>
      <c r="L26" s="88">
        <v>0</v>
      </c>
      <c r="M26" s="88">
        <v>0</v>
      </c>
      <c r="N26" s="88">
        <v>0</v>
      </c>
      <c r="O26" s="104">
        <f t="shared" si="0"/>
        <v>0</v>
      </c>
    </row>
    <row r="27" spans="1:15" ht="21" customHeight="1">
      <c r="A27" s="86">
        <v>2</v>
      </c>
      <c r="B27" s="479" t="s">
        <v>603</v>
      </c>
      <c r="C27" s="89">
        <v>0</v>
      </c>
      <c r="D27" s="89">
        <v>0</v>
      </c>
      <c r="E27" s="89">
        <v>0</v>
      </c>
      <c r="F27" s="89">
        <v>0</v>
      </c>
      <c r="G27" s="89">
        <v>0</v>
      </c>
      <c r="H27" s="89">
        <v>0</v>
      </c>
      <c r="I27" s="89">
        <v>0</v>
      </c>
      <c r="J27" s="89">
        <v>0</v>
      </c>
      <c r="K27" s="89">
        <v>0</v>
      </c>
      <c r="L27" s="89">
        <v>0</v>
      </c>
      <c r="M27" s="89">
        <v>0</v>
      </c>
      <c r="N27" s="89">
        <v>0</v>
      </c>
      <c r="O27" s="94">
        <f t="shared" ref="O27:O28" si="15">SUM(C27:N27)</f>
        <v>0</v>
      </c>
    </row>
    <row r="28" spans="1:15" ht="21" customHeight="1">
      <c r="A28" s="86">
        <v>3</v>
      </c>
      <c r="B28" s="99"/>
      <c r="C28" s="88">
        <v>0</v>
      </c>
      <c r="D28" s="88">
        <v>0</v>
      </c>
      <c r="E28" s="88">
        <v>0</v>
      </c>
      <c r="F28" s="88">
        <v>0</v>
      </c>
      <c r="G28" s="88">
        <v>0</v>
      </c>
      <c r="H28" s="88">
        <v>0</v>
      </c>
      <c r="I28" s="88">
        <v>0</v>
      </c>
      <c r="J28" s="88">
        <v>0</v>
      </c>
      <c r="K28" s="88">
        <v>0</v>
      </c>
      <c r="L28" s="88">
        <v>0</v>
      </c>
      <c r="M28" s="88">
        <v>0</v>
      </c>
      <c r="N28" s="88">
        <v>0</v>
      </c>
      <c r="O28" s="94">
        <f t="shared" si="15"/>
        <v>0</v>
      </c>
    </row>
    <row r="29" spans="1:15" s="120" customFormat="1" ht="21" customHeight="1" thickBot="1">
      <c r="A29" s="116"/>
      <c r="B29" s="117" t="s">
        <v>82</v>
      </c>
      <c r="C29" s="118">
        <f>SUM(C26:C28)</f>
        <v>0</v>
      </c>
      <c r="D29" s="118">
        <f t="shared" ref="D29:N29" si="16">SUM(D26:D28)</f>
        <v>0</v>
      </c>
      <c r="E29" s="118">
        <f t="shared" si="16"/>
        <v>0</v>
      </c>
      <c r="F29" s="118">
        <f t="shared" si="16"/>
        <v>0</v>
      </c>
      <c r="G29" s="118">
        <f t="shared" si="16"/>
        <v>0</v>
      </c>
      <c r="H29" s="118">
        <f t="shared" si="16"/>
        <v>0</v>
      </c>
      <c r="I29" s="118">
        <f t="shared" si="16"/>
        <v>0</v>
      </c>
      <c r="J29" s="118">
        <f t="shared" si="16"/>
        <v>0</v>
      </c>
      <c r="K29" s="118">
        <f t="shared" si="16"/>
        <v>0</v>
      </c>
      <c r="L29" s="118">
        <f t="shared" si="16"/>
        <v>0</v>
      </c>
      <c r="M29" s="118">
        <f t="shared" si="16"/>
        <v>0</v>
      </c>
      <c r="N29" s="118">
        <f t="shared" si="16"/>
        <v>0</v>
      </c>
      <c r="O29" s="119">
        <f t="shared" ref="O29" si="17">SUM(C29:N29)</f>
        <v>0</v>
      </c>
    </row>
    <row r="30" spans="1:15" s="85" customFormat="1" ht="21" customHeight="1" thickBot="1">
      <c r="A30" s="100"/>
      <c r="B30" s="87"/>
      <c r="C30" s="101"/>
      <c r="D30" s="101"/>
      <c r="E30" s="101"/>
      <c r="F30" s="101"/>
      <c r="G30" s="101"/>
      <c r="H30" s="101"/>
      <c r="I30" s="101"/>
      <c r="J30" s="101"/>
      <c r="K30" s="101"/>
      <c r="L30" s="101"/>
      <c r="M30" s="101"/>
      <c r="N30" s="101"/>
      <c r="O30" s="102"/>
    </row>
    <row r="31" spans="1:15" s="81" customFormat="1" ht="21" customHeight="1">
      <c r="A31" s="82"/>
      <c r="B31" s="90" t="s">
        <v>86</v>
      </c>
      <c r="C31" s="91" t="s">
        <v>60</v>
      </c>
      <c r="D31" s="91" t="s">
        <v>72</v>
      </c>
      <c r="E31" s="91" t="s">
        <v>61</v>
      </c>
      <c r="F31" s="91" t="s">
        <v>62</v>
      </c>
      <c r="G31" s="91" t="s">
        <v>63</v>
      </c>
      <c r="H31" s="91" t="s">
        <v>64</v>
      </c>
      <c r="I31" s="91" t="s">
        <v>65</v>
      </c>
      <c r="J31" s="91" t="s">
        <v>66</v>
      </c>
      <c r="K31" s="91" t="s">
        <v>67</v>
      </c>
      <c r="L31" s="91" t="s">
        <v>68</v>
      </c>
      <c r="M31" s="91" t="s">
        <v>69</v>
      </c>
      <c r="N31" s="91" t="s">
        <v>70</v>
      </c>
      <c r="O31" s="92" t="s">
        <v>71</v>
      </c>
    </row>
    <row r="32" spans="1:15" ht="21" customHeight="1">
      <c r="A32" s="86">
        <v>1</v>
      </c>
      <c r="B32" s="103" t="s">
        <v>95</v>
      </c>
      <c r="C32" s="88">
        <v>0</v>
      </c>
      <c r="D32" s="88">
        <v>0</v>
      </c>
      <c r="E32" s="88">
        <v>0</v>
      </c>
      <c r="F32" s="88">
        <v>0</v>
      </c>
      <c r="G32" s="88">
        <v>0</v>
      </c>
      <c r="H32" s="88">
        <v>0</v>
      </c>
      <c r="I32" s="88">
        <v>0</v>
      </c>
      <c r="J32" s="88">
        <v>0</v>
      </c>
      <c r="K32" s="88">
        <v>0</v>
      </c>
      <c r="L32" s="88">
        <v>0</v>
      </c>
      <c r="M32" s="88">
        <v>0</v>
      </c>
      <c r="N32" s="88">
        <v>0</v>
      </c>
      <c r="O32" s="104">
        <f t="shared" si="0"/>
        <v>0</v>
      </c>
    </row>
    <row r="33" spans="1:15" ht="21" customHeight="1">
      <c r="A33" s="86">
        <v>2</v>
      </c>
      <c r="B33" s="103" t="s">
        <v>96</v>
      </c>
      <c r="C33" s="88">
        <v>0</v>
      </c>
      <c r="D33" s="88">
        <v>0</v>
      </c>
      <c r="E33" s="88">
        <v>0</v>
      </c>
      <c r="F33" s="88">
        <v>0</v>
      </c>
      <c r="G33" s="88">
        <v>0</v>
      </c>
      <c r="H33" s="88">
        <v>0</v>
      </c>
      <c r="I33" s="88">
        <v>0</v>
      </c>
      <c r="J33" s="88">
        <v>0</v>
      </c>
      <c r="K33" s="88">
        <v>0</v>
      </c>
      <c r="L33" s="88">
        <v>0</v>
      </c>
      <c r="M33" s="88">
        <v>0</v>
      </c>
      <c r="N33" s="88">
        <v>0</v>
      </c>
      <c r="O33" s="94">
        <f t="shared" si="0"/>
        <v>0</v>
      </c>
    </row>
    <row r="34" spans="1:15" ht="21" customHeight="1">
      <c r="A34" s="86">
        <v>3</v>
      </c>
      <c r="B34" s="103" t="s">
        <v>97</v>
      </c>
      <c r="C34" s="88">
        <v>0</v>
      </c>
      <c r="D34" s="88">
        <v>0</v>
      </c>
      <c r="E34" s="88">
        <v>0</v>
      </c>
      <c r="F34" s="88">
        <v>0</v>
      </c>
      <c r="G34" s="88">
        <v>0</v>
      </c>
      <c r="H34" s="88">
        <v>0</v>
      </c>
      <c r="I34" s="88">
        <v>0</v>
      </c>
      <c r="J34" s="88">
        <v>0</v>
      </c>
      <c r="K34" s="88">
        <v>0</v>
      </c>
      <c r="L34" s="88">
        <v>0</v>
      </c>
      <c r="M34" s="88">
        <v>0</v>
      </c>
      <c r="N34" s="88">
        <v>0</v>
      </c>
      <c r="O34" s="94">
        <f t="shared" si="0"/>
        <v>0</v>
      </c>
    </row>
    <row r="35" spans="1:15" s="120" customFormat="1" ht="21" customHeight="1" thickBot="1">
      <c r="A35" s="116"/>
      <c r="B35" s="117" t="s">
        <v>87</v>
      </c>
      <c r="C35" s="118">
        <f>SUM(C32:C34)</f>
        <v>0</v>
      </c>
      <c r="D35" s="118">
        <f t="shared" ref="D35" si="18">SUM(D32:D34)</f>
        <v>0</v>
      </c>
      <c r="E35" s="118">
        <f t="shared" ref="E35" si="19">SUM(E32:E34)</f>
        <v>0</v>
      </c>
      <c r="F35" s="118">
        <f t="shared" ref="F35" si="20">SUM(F32:F34)</f>
        <v>0</v>
      </c>
      <c r="G35" s="118">
        <f t="shared" ref="G35" si="21">SUM(G32:G34)</f>
        <v>0</v>
      </c>
      <c r="H35" s="118">
        <f t="shared" ref="H35" si="22">SUM(H32:H34)</f>
        <v>0</v>
      </c>
      <c r="I35" s="118">
        <f t="shared" ref="I35" si="23">SUM(I32:I34)</f>
        <v>0</v>
      </c>
      <c r="J35" s="118">
        <f t="shared" ref="J35" si="24">SUM(J32:J34)</f>
        <v>0</v>
      </c>
      <c r="K35" s="118">
        <f t="shared" ref="K35" si="25">SUM(K32:K34)</f>
        <v>0</v>
      </c>
      <c r="L35" s="118">
        <f t="shared" ref="L35" si="26">SUM(L32:L34)</f>
        <v>0</v>
      </c>
      <c r="M35" s="118">
        <f t="shared" ref="M35" si="27">SUM(M32:M34)</f>
        <v>0</v>
      </c>
      <c r="N35" s="118">
        <f t="shared" ref="N35" si="28">SUM(N32:N34)</f>
        <v>0</v>
      </c>
      <c r="O35" s="119">
        <f t="shared" ref="O35" si="29">SUM(C35:N35)</f>
        <v>0</v>
      </c>
    </row>
    <row r="36" spans="1:15" s="85" customFormat="1" ht="21" customHeight="1" thickBot="1">
      <c r="A36" s="100"/>
      <c r="B36" s="87"/>
      <c r="C36" s="101"/>
      <c r="D36" s="101"/>
      <c r="E36" s="101"/>
      <c r="F36" s="101"/>
      <c r="G36" s="101"/>
      <c r="H36" s="101"/>
      <c r="I36" s="101"/>
      <c r="J36" s="101"/>
      <c r="K36" s="101"/>
      <c r="L36" s="101"/>
      <c r="M36" s="101"/>
      <c r="N36" s="101"/>
      <c r="O36" s="102"/>
    </row>
    <row r="37" spans="1:15" s="81" customFormat="1" ht="21" customHeight="1">
      <c r="A37" s="82"/>
      <c r="B37" s="90" t="s">
        <v>88</v>
      </c>
      <c r="C37" s="91" t="s">
        <v>60</v>
      </c>
      <c r="D37" s="91" t="s">
        <v>72</v>
      </c>
      <c r="E37" s="91" t="s">
        <v>61</v>
      </c>
      <c r="F37" s="91" t="s">
        <v>62</v>
      </c>
      <c r="G37" s="91" t="s">
        <v>63</v>
      </c>
      <c r="H37" s="91" t="s">
        <v>64</v>
      </c>
      <c r="I37" s="91" t="s">
        <v>65</v>
      </c>
      <c r="J37" s="91" t="s">
        <v>66</v>
      </c>
      <c r="K37" s="91" t="s">
        <v>67</v>
      </c>
      <c r="L37" s="91" t="s">
        <v>68</v>
      </c>
      <c r="M37" s="91" t="s">
        <v>69</v>
      </c>
      <c r="N37" s="91" t="s">
        <v>70</v>
      </c>
      <c r="O37" s="92" t="s">
        <v>71</v>
      </c>
    </row>
    <row r="38" spans="1:15" ht="21" customHeight="1">
      <c r="A38" s="86">
        <v>1</v>
      </c>
      <c r="B38" s="99" t="s">
        <v>79</v>
      </c>
      <c r="C38" s="88">
        <v>0</v>
      </c>
      <c r="D38" s="88">
        <v>0</v>
      </c>
      <c r="E38" s="88">
        <v>0</v>
      </c>
      <c r="F38" s="88">
        <v>0</v>
      </c>
      <c r="G38" s="88">
        <v>0</v>
      </c>
      <c r="H38" s="88">
        <v>0</v>
      </c>
      <c r="I38" s="88">
        <v>0</v>
      </c>
      <c r="J38" s="88">
        <v>0</v>
      </c>
      <c r="K38" s="88">
        <v>0</v>
      </c>
      <c r="L38" s="88">
        <v>0</v>
      </c>
      <c r="M38" s="88">
        <v>0</v>
      </c>
      <c r="N38" s="88">
        <v>0</v>
      </c>
      <c r="O38" s="94">
        <f t="shared" si="0"/>
        <v>0</v>
      </c>
    </row>
    <row r="39" spans="1:15" ht="21" customHeight="1">
      <c r="A39" s="86">
        <v>2</v>
      </c>
      <c r="B39" s="99"/>
      <c r="C39" s="88">
        <v>0</v>
      </c>
      <c r="D39" s="88">
        <v>0</v>
      </c>
      <c r="E39" s="88">
        <v>0</v>
      </c>
      <c r="F39" s="88">
        <v>0</v>
      </c>
      <c r="G39" s="88">
        <v>0</v>
      </c>
      <c r="H39" s="88">
        <v>0</v>
      </c>
      <c r="I39" s="88">
        <v>0</v>
      </c>
      <c r="J39" s="88">
        <v>0</v>
      </c>
      <c r="K39" s="88">
        <v>0</v>
      </c>
      <c r="L39" s="88">
        <v>0</v>
      </c>
      <c r="M39" s="88">
        <v>0</v>
      </c>
      <c r="N39" s="88">
        <v>0</v>
      </c>
      <c r="O39" s="94">
        <f t="shared" si="0"/>
        <v>0</v>
      </c>
    </row>
    <row r="40" spans="1:15" ht="21" customHeight="1">
      <c r="A40" s="86">
        <v>3</v>
      </c>
      <c r="B40" s="99"/>
      <c r="C40" s="88">
        <v>0</v>
      </c>
      <c r="D40" s="88">
        <v>0</v>
      </c>
      <c r="E40" s="88">
        <v>0</v>
      </c>
      <c r="F40" s="88">
        <v>0</v>
      </c>
      <c r="G40" s="88">
        <v>0</v>
      </c>
      <c r="H40" s="88">
        <v>0</v>
      </c>
      <c r="I40" s="88">
        <v>0</v>
      </c>
      <c r="J40" s="88">
        <v>0</v>
      </c>
      <c r="K40" s="88">
        <v>0</v>
      </c>
      <c r="L40" s="88">
        <v>0</v>
      </c>
      <c r="M40" s="88">
        <v>0</v>
      </c>
      <c r="N40" s="88">
        <v>0</v>
      </c>
      <c r="O40" s="94">
        <f t="shared" si="0"/>
        <v>0</v>
      </c>
    </row>
    <row r="41" spans="1:15" s="120" customFormat="1" ht="21" customHeight="1" thickBot="1">
      <c r="A41" s="116"/>
      <c r="B41" s="117" t="s">
        <v>89</v>
      </c>
      <c r="C41" s="118">
        <f>SUM(C38:C40)</f>
        <v>0</v>
      </c>
      <c r="D41" s="118">
        <f t="shared" ref="D41" si="30">SUM(D38:D40)</f>
        <v>0</v>
      </c>
      <c r="E41" s="118">
        <f t="shared" ref="E41" si="31">SUM(E38:E40)</f>
        <v>0</v>
      </c>
      <c r="F41" s="118">
        <f t="shared" ref="F41" si="32">SUM(F38:F40)</f>
        <v>0</v>
      </c>
      <c r="G41" s="118">
        <f t="shared" ref="G41" si="33">SUM(G38:G40)</f>
        <v>0</v>
      </c>
      <c r="H41" s="118">
        <f t="shared" ref="H41" si="34">SUM(H38:H40)</f>
        <v>0</v>
      </c>
      <c r="I41" s="118">
        <f t="shared" ref="I41" si="35">SUM(I38:I40)</f>
        <v>0</v>
      </c>
      <c r="J41" s="118">
        <f t="shared" ref="J41" si="36">SUM(J38:J40)</f>
        <v>0</v>
      </c>
      <c r="K41" s="118">
        <f t="shared" ref="K41" si="37">SUM(K38:K40)</f>
        <v>0</v>
      </c>
      <c r="L41" s="118">
        <f t="shared" ref="L41" si="38">SUM(L38:L40)</f>
        <v>0</v>
      </c>
      <c r="M41" s="118">
        <f t="shared" ref="M41" si="39">SUM(M38:M40)</f>
        <v>0</v>
      </c>
      <c r="N41" s="118">
        <f t="shared" ref="N41" si="40">SUM(N38:N40)</f>
        <v>0</v>
      </c>
      <c r="O41" s="119">
        <f t="shared" ref="O41" si="41">SUM(C41:N41)</f>
        <v>0</v>
      </c>
    </row>
    <row r="42" spans="1:15" s="85" customFormat="1" ht="21" customHeight="1" thickBot="1">
      <c r="A42" s="100"/>
      <c r="B42" s="87"/>
      <c r="C42" s="101"/>
      <c r="D42" s="101"/>
      <c r="E42" s="101"/>
      <c r="F42" s="101"/>
      <c r="G42" s="101"/>
      <c r="H42" s="101"/>
      <c r="I42" s="101"/>
      <c r="J42" s="101"/>
      <c r="K42" s="101"/>
      <c r="L42" s="101"/>
      <c r="M42" s="101"/>
      <c r="N42" s="101"/>
      <c r="O42" s="102"/>
    </row>
    <row r="43" spans="1:15" s="81" customFormat="1" ht="21" customHeight="1">
      <c r="A43" s="82"/>
      <c r="B43" s="90" t="s">
        <v>90</v>
      </c>
      <c r="C43" s="91" t="s">
        <v>60</v>
      </c>
      <c r="D43" s="91" t="s">
        <v>72</v>
      </c>
      <c r="E43" s="91" t="s">
        <v>61</v>
      </c>
      <c r="F43" s="91" t="s">
        <v>62</v>
      </c>
      <c r="G43" s="91" t="s">
        <v>63</v>
      </c>
      <c r="H43" s="91" t="s">
        <v>64</v>
      </c>
      <c r="I43" s="91" t="s">
        <v>65</v>
      </c>
      <c r="J43" s="91" t="s">
        <v>66</v>
      </c>
      <c r="K43" s="91" t="s">
        <v>67</v>
      </c>
      <c r="L43" s="91" t="s">
        <v>68</v>
      </c>
      <c r="M43" s="91" t="s">
        <v>69</v>
      </c>
      <c r="N43" s="91" t="s">
        <v>70</v>
      </c>
      <c r="O43" s="92" t="s">
        <v>71</v>
      </c>
    </row>
    <row r="44" spans="1:15" ht="21" customHeight="1">
      <c r="A44" s="86">
        <v>1</v>
      </c>
      <c r="B44" s="99" t="s">
        <v>98</v>
      </c>
      <c r="C44" s="88">
        <v>0</v>
      </c>
      <c r="D44" s="88">
        <v>0</v>
      </c>
      <c r="E44" s="88">
        <v>0</v>
      </c>
      <c r="F44" s="88">
        <v>0</v>
      </c>
      <c r="G44" s="88">
        <v>0</v>
      </c>
      <c r="H44" s="88">
        <v>0</v>
      </c>
      <c r="I44" s="88">
        <v>0</v>
      </c>
      <c r="J44" s="88">
        <v>0</v>
      </c>
      <c r="K44" s="88">
        <v>0</v>
      </c>
      <c r="L44" s="88">
        <v>0</v>
      </c>
      <c r="M44" s="88">
        <v>0</v>
      </c>
      <c r="N44" s="88">
        <v>0</v>
      </c>
      <c r="O44" s="94">
        <f t="shared" ref="O44:O46" si="42">SUM(C44:N44)</f>
        <v>0</v>
      </c>
    </row>
    <row r="45" spans="1:15" ht="21" customHeight="1">
      <c r="A45" s="86">
        <v>2</v>
      </c>
      <c r="B45" s="99" t="s">
        <v>99</v>
      </c>
      <c r="C45" s="88">
        <v>0</v>
      </c>
      <c r="D45" s="88">
        <v>0</v>
      </c>
      <c r="E45" s="88">
        <v>0</v>
      </c>
      <c r="F45" s="88">
        <v>0</v>
      </c>
      <c r="G45" s="88">
        <v>0</v>
      </c>
      <c r="H45" s="88">
        <v>0</v>
      </c>
      <c r="I45" s="88">
        <v>0</v>
      </c>
      <c r="J45" s="88">
        <v>0</v>
      </c>
      <c r="K45" s="88">
        <v>0</v>
      </c>
      <c r="L45" s="88">
        <v>0</v>
      </c>
      <c r="M45" s="88">
        <v>0</v>
      </c>
      <c r="N45" s="88">
        <v>0</v>
      </c>
      <c r="O45" s="94">
        <f t="shared" si="42"/>
        <v>0</v>
      </c>
    </row>
    <row r="46" spans="1:15" ht="21" customHeight="1">
      <c r="A46" s="86">
        <v>3</v>
      </c>
      <c r="B46" s="99" t="s">
        <v>100</v>
      </c>
      <c r="C46" s="88">
        <v>0</v>
      </c>
      <c r="D46" s="88">
        <v>0</v>
      </c>
      <c r="E46" s="88">
        <v>0</v>
      </c>
      <c r="F46" s="88">
        <v>0</v>
      </c>
      <c r="G46" s="88">
        <v>0</v>
      </c>
      <c r="H46" s="88">
        <v>0</v>
      </c>
      <c r="I46" s="88">
        <v>0</v>
      </c>
      <c r="J46" s="88">
        <v>0</v>
      </c>
      <c r="K46" s="88">
        <v>0</v>
      </c>
      <c r="L46" s="88">
        <v>0</v>
      </c>
      <c r="M46" s="88">
        <v>0</v>
      </c>
      <c r="N46" s="88">
        <v>0</v>
      </c>
      <c r="O46" s="94">
        <f t="shared" si="42"/>
        <v>0</v>
      </c>
    </row>
    <row r="47" spans="1:15" s="120" customFormat="1" ht="21" customHeight="1" thickBot="1">
      <c r="A47" s="116"/>
      <c r="B47" s="117" t="s">
        <v>91</v>
      </c>
      <c r="C47" s="118">
        <f>SUM(C44:C46)</f>
        <v>0</v>
      </c>
      <c r="D47" s="118">
        <f t="shared" ref="D47" si="43">SUM(D44:D46)</f>
        <v>0</v>
      </c>
      <c r="E47" s="118">
        <f t="shared" ref="E47" si="44">SUM(E44:E46)</f>
        <v>0</v>
      </c>
      <c r="F47" s="118">
        <f t="shared" ref="F47" si="45">SUM(F44:F46)</f>
        <v>0</v>
      </c>
      <c r="G47" s="118">
        <f t="shared" ref="G47" si="46">SUM(G44:G46)</f>
        <v>0</v>
      </c>
      <c r="H47" s="118">
        <f t="shared" ref="H47" si="47">SUM(H44:H46)</f>
        <v>0</v>
      </c>
      <c r="I47" s="118">
        <f t="shared" ref="I47" si="48">SUM(I44:I46)</f>
        <v>0</v>
      </c>
      <c r="J47" s="118">
        <f t="shared" ref="J47" si="49">SUM(J44:J46)</f>
        <v>0</v>
      </c>
      <c r="K47" s="118">
        <f t="shared" ref="K47" si="50">SUM(K44:K46)</f>
        <v>0</v>
      </c>
      <c r="L47" s="118">
        <f t="shared" ref="L47" si="51">SUM(L44:L46)</f>
        <v>0</v>
      </c>
      <c r="M47" s="118">
        <f t="shared" ref="M47" si="52">SUM(M44:M46)</f>
        <v>0</v>
      </c>
      <c r="N47" s="118">
        <f t="shared" ref="N47" si="53">SUM(N44:N46)</f>
        <v>0</v>
      </c>
      <c r="O47" s="119">
        <f t="shared" ref="O47" si="54">SUM(C47:N47)</f>
        <v>0</v>
      </c>
    </row>
    <row r="48" spans="1:15" s="85" customFormat="1" ht="21" customHeight="1" thickBot="1">
      <c r="A48" s="100"/>
      <c r="B48" s="87"/>
      <c r="C48" s="101"/>
      <c r="D48" s="101"/>
      <c r="E48" s="101"/>
      <c r="F48" s="101"/>
      <c r="G48" s="101"/>
      <c r="H48" s="101"/>
      <c r="I48" s="101"/>
      <c r="J48" s="101"/>
      <c r="K48" s="101"/>
      <c r="L48" s="101"/>
      <c r="M48" s="101"/>
      <c r="N48" s="101"/>
      <c r="O48" s="102"/>
    </row>
    <row r="49" spans="1:18" s="81" customFormat="1" ht="21" customHeight="1">
      <c r="A49" s="82"/>
      <c r="B49" s="90" t="s">
        <v>92</v>
      </c>
      <c r="C49" s="91" t="s">
        <v>60</v>
      </c>
      <c r="D49" s="91" t="s">
        <v>72</v>
      </c>
      <c r="E49" s="91" t="s">
        <v>61</v>
      </c>
      <c r="F49" s="91" t="s">
        <v>62</v>
      </c>
      <c r="G49" s="91" t="s">
        <v>63</v>
      </c>
      <c r="H49" s="91" t="s">
        <v>64</v>
      </c>
      <c r="I49" s="91" t="s">
        <v>65</v>
      </c>
      <c r="J49" s="91" t="s">
        <v>66</v>
      </c>
      <c r="K49" s="91" t="s">
        <v>67</v>
      </c>
      <c r="L49" s="91" t="s">
        <v>68</v>
      </c>
      <c r="M49" s="91" t="s">
        <v>69</v>
      </c>
      <c r="N49" s="91" t="s">
        <v>70</v>
      </c>
      <c r="O49" s="92" t="s">
        <v>71</v>
      </c>
    </row>
    <row r="50" spans="1:18" ht="21" customHeight="1">
      <c r="A50" s="86">
        <v>1</v>
      </c>
      <c r="B50" s="99"/>
      <c r="C50" s="88">
        <v>0</v>
      </c>
      <c r="D50" s="88">
        <v>0</v>
      </c>
      <c r="E50" s="88">
        <v>0</v>
      </c>
      <c r="F50" s="88">
        <v>0</v>
      </c>
      <c r="G50" s="88">
        <v>0</v>
      </c>
      <c r="H50" s="88">
        <v>0</v>
      </c>
      <c r="I50" s="88">
        <v>0</v>
      </c>
      <c r="J50" s="88">
        <v>0</v>
      </c>
      <c r="K50" s="88">
        <v>0</v>
      </c>
      <c r="L50" s="88">
        <v>0</v>
      </c>
      <c r="M50" s="88">
        <v>0</v>
      </c>
      <c r="N50" s="88">
        <v>0</v>
      </c>
      <c r="O50" s="94">
        <f t="shared" ref="O50:O52" si="55">SUM(C50:N50)</f>
        <v>0</v>
      </c>
    </row>
    <row r="51" spans="1:18" ht="21" customHeight="1">
      <c r="A51" s="86">
        <v>2</v>
      </c>
      <c r="B51" s="99"/>
      <c r="C51" s="88">
        <v>0</v>
      </c>
      <c r="D51" s="88">
        <v>0</v>
      </c>
      <c r="E51" s="88">
        <v>0</v>
      </c>
      <c r="F51" s="88">
        <v>0</v>
      </c>
      <c r="G51" s="88">
        <v>0</v>
      </c>
      <c r="H51" s="88">
        <v>0</v>
      </c>
      <c r="I51" s="88">
        <v>0</v>
      </c>
      <c r="J51" s="88">
        <v>0</v>
      </c>
      <c r="K51" s="88">
        <v>0</v>
      </c>
      <c r="L51" s="88">
        <v>0</v>
      </c>
      <c r="M51" s="88">
        <v>0</v>
      </c>
      <c r="N51" s="88">
        <v>0</v>
      </c>
      <c r="O51" s="94">
        <f t="shared" si="55"/>
        <v>0</v>
      </c>
    </row>
    <row r="52" spans="1:18" ht="21" customHeight="1">
      <c r="A52" s="86">
        <v>3</v>
      </c>
      <c r="B52" s="99"/>
      <c r="C52" s="88">
        <v>0</v>
      </c>
      <c r="D52" s="88">
        <v>0</v>
      </c>
      <c r="E52" s="88">
        <v>0</v>
      </c>
      <c r="F52" s="88">
        <v>0</v>
      </c>
      <c r="G52" s="88">
        <v>0</v>
      </c>
      <c r="H52" s="88">
        <v>0</v>
      </c>
      <c r="I52" s="88">
        <v>0</v>
      </c>
      <c r="J52" s="88">
        <v>0</v>
      </c>
      <c r="K52" s="88">
        <v>0</v>
      </c>
      <c r="L52" s="88">
        <v>0</v>
      </c>
      <c r="M52" s="88">
        <v>0</v>
      </c>
      <c r="N52" s="88">
        <v>0</v>
      </c>
      <c r="O52" s="94">
        <f t="shared" si="55"/>
        <v>0</v>
      </c>
    </row>
    <row r="53" spans="1:18" ht="21" customHeight="1" thickBot="1">
      <c r="B53" s="95" t="s">
        <v>73</v>
      </c>
      <c r="C53" s="105">
        <f t="shared" ref="C53:M53" si="56">SUM(C50:C52)</f>
        <v>0</v>
      </c>
      <c r="D53" s="105">
        <f t="shared" si="56"/>
        <v>0</v>
      </c>
      <c r="E53" s="105">
        <f t="shared" si="56"/>
        <v>0</v>
      </c>
      <c r="F53" s="105">
        <f t="shared" si="56"/>
        <v>0</v>
      </c>
      <c r="G53" s="105">
        <f t="shared" si="56"/>
        <v>0</v>
      </c>
      <c r="H53" s="105">
        <f t="shared" si="56"/>
        <v>0</v>
      </c>
      <c r="I53" s="105">
        <f t="shared" si="56"/>
        <v>0</v>
      </c>
      <c r="J53" s="105">
        <f t="shared" si="56"/>
        <v>0</v>
      </c>
      <c r="K53" s="105">
        <f t="shared" si="56"/>
        <v>0</v>
      </c>
      <c r="L53" s="105">
        <f t="shared" si="56"/>
        <v>0</v>
      </c>
      <c r="M53" s="105">
        <f t="shared" si="56"/>
        <v>0</v>
      </c>
      <c r="N53" s="105">
        <f>SUM(N50:N52)</f>
        <v>0</v>
      </c>
      <c r="O53" s="97">
        <f>SUM(C53:N53)</f>
        <v>0</v>
      </c>
    </row>
    <row r="54" spans="1:18" s="85" customFormat="1" ht="21" customHeight="1" thickBot="1">
      <c r="A54" s="100"/>
      <c r="B54" s="87"/>
      <c r="C54" s="101"/>
      <c r="D54" s="101"/>
      <c r="E54" s="101"/>
      <c r="F54" s="101"/>
      <c r="G54" s="101"/>
      <c r="H54" s="101"/>
      <c r="I54" s="101"/>
      <c r="J54" s="101"/>
      <c r="K54" s="101"/>
      <c r="L54" s="101"/>
      <c r="M54" s="101"/>
      <c r="N54" s="101"/>
      <c r="O54" s="102"/>
    </row>
    <row r="55" spans="1:18" ht="21" customHeight="1" thickBot="1">
      <c r="B55" s="106" t="s">
        <v>93</v>
      </c>
      <c r="C55" s="107">
        <f>SUM(C12+C23+C29+C35+C41+C47+C53)</f>
        <v>0</v>
      </c>
      <c r="D55" s="107">
        <f t="shared" ref="D55:O55" si="57">SUM(D12+D23+D29+D35+D41+D47+D53)</f>
        <v>0</v>
      </c>
      <c r="E55" s="107">
        <f t="shared" si="57"/>
        <v>0</v>
      </c>
      <c r="F55" s="107">
        <f t="shared" si="57"/>
        <v>0</v>
      </c>
      <c r="G55" s="107">
        <f t="shared" si="57"/>
        <v>0</v>
      </c>
      <c r="H55" s="107">
        <f t="shared" si="57"/>
        <v>0</v>
      </c>
      <c r="I55" s="107">
        <f t="shared" si="57"/>
        <v>0</v>
      </c>
      <c r="J55" s="107">
        <f t="shared" si="57"/>
        <v>0</v>
      </c>
      <c r="K55" s="107">
        <f t="shared" si="57"/>
        <v>0</v>
      </c>
      <c r="L55" s="107">
        <f t="shared" si="57"/>
        <v>0</v>
      </c>
      <c r="M55" s="107">
        <f t="shared" si="57"/>
        <v>0</v>
      </c>
      <c r="N55" s="107">
        <f t="shared" si="57"/>
        <v>0</v>
      </c>
      <c r="O55" s="108">
        <f t="shared" si="57"/>
        <v>0</v>
      </c>
    </row>
    <row r="57" spans="1:18" customFormat="1" ht="19.5" customHeight="1">
      <c r="A57" s="6"/>
      <c r="B57" s="664" t="s">
        <v>737</v>
      </c>
      <c r="C57" s="4"/>
      <c r="D57" s="4"/>
      <c r="E57" s="4"/>
      <c r="F57" s="4"/>
      <c r="G57" s="4"/>
      <c r="H57" s="33"/>
      <c r="I57" s="33"/>
      <c r="J57" s="4"/>
      <c r="K57" s="6"/>
      <c r="L57" s="6"/>
      <c r="M57" s="4"/>
      <c r="N57" s="6"/>
      <c r="O57" s="4"/>
      <c r="P57" s="6"/>
      <c r="Q57" s="4"/>
      <c r="R57" s="6"/>
    </row>
    <row r="58" spans="1:18" customFormat="1" ht="19.5" customHeight="1">
      <c r="A58" s="6"/>
      <c r="B58" s="765"/>
      <c r="C58" s="766"/>
      <c r="D58" s="766"/>
      <c r="E58" s="766"/>
      <c r="F58" s="766"/>
      <c r="G58" s="766"/>
      <c r="H58" s="766"/>
      <c r="I58" s="766"/>
      <c r="J58" s="766"/>
      <c r="K58" s="766"/>
      <c r="L58" s="766"/>
      <c r="M58" s="766"/>
      <c r="N58" s="766"/>
      <c r="O58" s="767"/>
    </row>
    <row r="59" spans="1:18" customFormat="1" ht="19.5" customHeight="1">
      <c r="A59" s="6"/>
      <c r="B59" s="768"/>
      <c r="C59" s="769"/>
      <c r="D59" s="769"/>
      <c r="E59" s="769"/>
      <c r="F59" s="769"/>
      <c r="G59" s="769"/>
      <c r="H59" s="769"/>
      <c r="I59" s="769"/>
      <c r="J59" s="769"/>
      <c r="K59" s="769"/>
      <c r="L59" s="769"/>
      <c r="M59" s="769"/>
      <c r="N59" s="769"/>
      <c r="O59" s="770"/>
    </row>
    <row r="60" spans="1:18" customFormat="1" ht="19.5" customHeight="1">
      <c r="A60" s="6"/>
      <c r="B60" s="768"/>
      <c r="C60" s="769"/>
      <c r="D60" s="769"/>
      <c r="E60" s="769"/>
      <c r="F60" s="769"/>
      <c r="G60" s="769"/>
      <c r="H60" s="769"/>
      <c r="I60" s="769"/>
      <c r="J60" s="769"/>
      <c r="K60" s="769"/>
      <c r="L60" s="769"/>
      <c r="M60" s="769"/>
      <c r="N60" s="769"/>
      <c r="O60" s="770"/>
    </row>
    <row r="61" spans="1:18" customFormat="1" ht="19.5" customHeight="1">
      <c r="A61" s="6"/>
      <c r="B61" s="768"/>
      <c r="C61" s="769"/>
      <c r="D61" s="769"/>
      <c r="E61" s="769"/>
      <c r="F61" s="769"/>
      <c r="G61" s="769"/>
      <c r="H61" s="769"/>
      <c r="I61" s="769"/>
      <c r="J61" s="769"/>
      <c r="K61" s="769"/>
      <c r="L61" s="769"/>
      <c r="M61" s="769"/>
      <c r="N61" s="769"/>
      <c r="O61" s="770"/>
    </row>
    <row r="62" spans="1:18" customFormat="1" ht="19.5" customHeight="1">
      <c r="A62" s="6"/>
      <c r="B62" s="771"/>
      <c r="C62" s="772"/>
      <c r="D62" s="772"/>
      <c r="E62" s="772"/>
      <c r="F62" s="772"/>
      <c r="G62" s="772"/>
      <c r="H62" s="772"/>
      <c r="I62" s="772"/>
      <c r="J62" s="772"/>
      <c r="K62" s="772"/>
      <c r="L62" s="772"/>
      <c r="M62" s="772"/>
      <c r="N62" s="772"/>
      <c r="O62" s="773"/>
    </row>
    <row r="63" spans="1:18" customFormat="1" ht="19.5" customHeight="1">
      <c r="A63" s="6"/>
      <c r="B63" s="33"/>
      <c r="C63" s="4"/>
      <c r="D63" s="4"/>
      <c r="E63" s="4"/>
      <c r="F63" s="4"/>
      <c r="G63" s="4"/>
      <c r="H63" s="33"/>
      <c r="I63" s="33"/>
      <c r="J63" s="4"/>
      <c r="K63" s="6"/>
      <c r="L63" s="6"/>
      <c r="M63" s="4"/>
      <c r="N63" s="6"/>
      <c r="O63" s="4"/>
      <c r="P63" s="6"/>
      <c r="Q63" s="4"/>
      <c r="R63" s="6"/>
    </row>
    <row r="64" spans="1:18" customFormat="1" ht="19.5" customHeight="1">
      <c r="A64" s="6"/>
      <c r="B64" s="664" t="s">
        <v>738</v>
      </c>
      <c r="C64" s="4"/>
      <c r="D64" s="4"/>
      <c r="E64" s="4"/>
      <c r="F64" s="4"/>
      <c r="G64" s="4"/>
      <c r="H64" s="33"/>
      <c r="I64" s="33"/>
      <c r="J64" s="4"/>
      <c r="K64" s="6"/>
      <c r="L64" s="6"/>
      <c r="M64" s="4"/>
      <c r="N64" s="6"/>
      <c r="O64" s="4"/>
      <c r="P64" s="6"/>
      <c r="Q64" s="4"/>
      <c r="R64" s="6"/>
    </row>
    <row r="65" spans="1:15" customFormat="1" ht="19.5" customHeight="1">
      <c r="A65" s="6"/>
      <c r="B65" s="765"/>
      <c r="C65" s="766"/>
      <c r="D65" s="766"/>
      <c r="E65" s="766"/>
      <c r="F65" s="766"/>
      <c r="G65" s="766"/>
      <c r="H65" s="766"/>
      <c r="I65" s="766"/>
      <c r="J65" s="766"/>
      <c r="K65" s="766"/>
      <c r="L65" s="766"/>
      <c r="M65" s="766"/>
      <c r="N65" s="766"/>
      <c r="O65" s="767"/>
    </row>
    <row r="66" spans="1:15" customFormat="1" ht="19.5" customHeight="1">
      <c r="A66" s="6"/>
      <c r="B66" s="768"/>
      <c r="C66" s="769"/>
      <c r="D66" s="769"/>
      <c r="E66" s="769"/>
      <c r="F66" s="769"/>
      <c r="G66" s="769"/>
      <c r="H66" s="769"/>
      <c r="I66" s="769"/>
      <c r="J66" s="769"/>
      <c r="K66" s="769"/>
      <c r="L66" s="769"/>
      <c r="M66" s="769"/>
      <c r="N66" s="769"/>
      <c r="O66" s="770"/>
    </row>
    <row r="67" spans="1:15" customFormat="1" ht="19.5" customHeight="1">
      <c r="A67" s="6"/>
      <c r="B67" s="768"/>
      <c r="C67" s="769"/>
      <c r="D67" s="769"/>
      <c r="E67" s="769"/>
      <c r="F67" s="769"/>
      <c r="G67" s="769"/>
      <c r="H67" s="769"/>
      <c r="I67" s="769"/>
      <c r="J67" s="769"/>
      <c r="K67" s="769"/>
      <c r="L67" s="769"/>
      <c r="M67" s="769"/>
      <c r="N67" s="769"/>
      <c r="O67" s="770"/>
    </row>
    <row r="68" spans="1:15" customFormat="1" ht="19.5" customHeight="1">
      <c r="A68" s="6"/>
      <c r="B68" s="768"/>
      <c r="C68" s="769"/>
      <c r="D68" s="769"/>
      <c r="E68" s="769"/>
      <c r="F68" s="769"/>
      <c r="G68" s="769"/>
      <c r="H68" s="769"/>
      <c r="I68" s="769"/>
      <c r="J68" s="769"/>
      <c r="K68" s="769"/>
      <c r="L68" s="769"/>
      <c r="M68" s="769"/>
      <c r="N68" s="769"/>
      <c r="O68" s="770"/>
    </row>
    <row r="69" spans="1:15" customFormat="1" ht="19.5" customHeight="1">
      <c r="A69" s="6"/>
      <c r="B69" s="771"/>
      <c r="C69" s="772"/>
      <c r="D69" s="772"/>
      <c r="E69" s="772"/>
      <c r="F69" s="772"/>
      <c r="G69" s="772"/>
      <c r="H69" s="772"/>
      <c r="I69" s="772"/>
      <c r="J69" s="772"/>
      <c r="K69" s="772"/>
      <c r="L69" s="772"/>
      <c r="M69" s="772"/>
      <c r="N69" s="772"/>
      <c r="O69" s="773"/>
    </row>
  </sheetData>
  <sheetProtection algorithmName="SHA-512" hashValue="EiAOhtD+yZhY6ioryExom+u4yt12fuwUuH+yLwqMA3coDlzFBstfMxXR4nW0wXRBRJzLiL+9VCyRo9FhGxAkdg==" saltValue="9ytY12fDTAx+iIHT67X+Hg==" spinCount="100000" sheet="1" objects="1" scenarios="1"/>
  <mergeCells count="4">
    <mergeCell ref="B2:O2"/>
    <mergeCell ref="B1:D1"/>
    <mergeCell ref="B58:O62"/>
    <mergeCell ref="B65:O6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33"/>
  <sheetViews>
    <sheetView zoomScale="70" zoomScaleNormal="70" zoomScalePageLayoutView="80" workbookViewId="0">
      <pane ySplit="5" topLeftCell="A6" activePane="bottomLeft" state="frozen"/>
      <selection pane="bottomLeft" activeCell="H42" sqref="H42"/>
    </sheetView>
  </sheetViews>
  <sheetFormatPr defaultColWidth="17.28515625" defaultRowHeight="18.75"/>
  <cols>
    <col min="1" max="1" width="6.85546875" style="6" customWidth="1"/>
    <col min="2" max="2" width="50.85546875" style="33" customWidth="1"/>
    <col min="3" max="3" width="4.42578125" style="4" customWidth="1"/>
    <col min="4" max="5" width="18.7109375" style="33" customWidth="1"/>
    <col min="6" max="6" width="4.42578125" style="4" customWidth="1"/>
    <col min="7" max="7" width="18.7109375" style="6" customWidth="1"/>
    <col min="8" max="8" width="19.85546875" style="6" customWidth="1"/>
    <col min="9" max="9" width="4.42578125" style="4" customWidth="1"/>
    <col min="10" max="10" width="18.7109375" style="29" customWidth="1"/>
    <col min="11" max="11" width="4.42578125" style="4" customWidth="1"/>
    <col min="12" max="12" width="84.140625" style="6" customWidth="1"/>
    <col min="13" max="16384" width="17.28515625" style="6"/>
  </cols>
  <sheetData>
    <row r="1" spans="1:12" ht="28.5" customHeight="1">
      <c r="A1" s="2"/>
      <c r="B1" s="3" t="str">
        <f>('Business Forecast Description'!B2)</f>
        <v>BUSINESS FORECASTING WORKBOOK</v>
      </c>
      <c r="D1" s="5"/>
      <c r="E1" s="5"/>
      <c r="G1" s="2"/>
    </row>
    <row r="2" spans="1:12" s="7" customFormat="1" ht="18" customHeight="1">
      <c r="C2" s="8"/>
      <c r="D2" s="9"/>
      <c r="E2" s="9"/>
      <c r="F2" s="8"/>
      <c r="G2" s="9"/>
      <c r="I2" s="8"/>
      <c r="J2" s="29"/>
      <c r="K2" s="8"/>
    </row>
    <row r="3" spans="1:12" s="10" customFormat="1" ht="18" customHeight="1">
      <c r="B3" s="745" t="s">
        <v>0</v>
      </c>
      <c r="C3" s="745"/>
      <c r="D3" s="745"/>
      <c r="E3" s="745"/>
      <c r="F3" s="11"/>
      <c r="H3" s="80" t="s">
        <v>1</v>
      </c>
      <c r="I3" s="11"/>
      <c r="J3" s="111"/>
      <c r="K3" s="11"/>
    </row>
    <row r="4" spans="1:12" ht="27" customHeight="1">
      <c r="A4" s="2"/>
      <c r="B4" s="774">
        <f>('Business Forecast Description'!C5)</f>
        <v>0</v>
      </c>
      <c r="C4" s="775"/>
      <c r="D4" s="775"/>
      <c r="E4" s="776"/>
      <c r="F4" s="12"/>
      <c r="G4" s="2"/>
      <c r="H4" s="488">
        <f>('Business Forecast Description'!H2)</f>
        <v>0</v>
      </c>
      <c r="I4" s="12"/>
      <c r="J4" s="73"/>
      <c r="K4" s="12"/>
    </row>
    <row r="5" spans="1:12" s="2" customFormat="1" ht="18" customHeight="1">
      <c r="B5" s="13"/>
      <c r="C5" s="13"/>
      <c r="D5" s="13"/>
      <c r="E5" s="13"/>
      <c r="F5" s="13"/>
      <c r="G5" s="13"/>
      <c r="I5" s="13"/>
      <c r="J5" s="29"/>
      <c r="K5" s="13"/>
    </row>
    <row r="6" spans="1:12" ht="27.75" customHeight="1">
      <c r="A6" s="2"/>
      <c r="B6" s="301" t="str">
        <f>('Step 8 - P&amp;L Forecast pre DS'!B6)</f>
        <v>SALES</v>
      </c>
      <c r="D6" s="759">
        <f>('Step 8 - P&amp;L Forecast pre DS'!D6)</f>
        <v>2018</v>
      </c>
      <c r="E6" s="760"/>
      <c r="G6" s="759">
        <f>('Step 8 - P&amp;L Forecast pre DS'!G6)</f>
        <v>2019</v>
      </c>
      <c r="H6" s="760"/>
    </row>
    <row r="7" spans="1:12" s="19" customFormat="1" ht="42" customHeight="1">
      <c r="A7" s="15"/>
      <c r="B7" s="300" t="str">
        <f>('Step 8 - P&amp;L Forecast pre DS'!B7)</f>
        <v>Cost Codes</v>
      </c>
      <c r="C7" s="16"/>
      <c r="D7" s="56" t="str">
        <f>('Step 8 - P&amp;L Forecast pre DS'!D7)</f>
        <v>Actual +      Projected $$$</v>
      </c>
      <c r="E7" s="300" t="str">
        <f>('Step 8 - P&amp;L Forecast pre DS'!E7)</f>
        <v>% to Income</v>
      </c>
      <c r="F7" s="16"/>
      <c r="G7" s="300" t="str">
        <f>('Step 8 - P&amp;L Forecast pre DS'!G7)</f>
        <v>Projected $$$</v>
      </c>
      <c r="H7" s="300" t="str">
        <f>('Step 8 - P&amp;L Forecast pre DS'!H7)</f>
        <v>% to Income</v>
      </c>
      <c r="I7" s="16"/>
      <c r="J7" s="56" t="str">
        <f>('Step 8 - P&amp;L Forecast pre DS'!J7)</f>
        <v>Year over Year         % Change</v>
      </c>
      <c r="K7" s="16"/>
      <c r="L7" s="300" t="str">
        <f>('Step 8 - P&amp;L Forecast pre DS'!L7)</f>
        <v>Comments on Areas of Opportunity</v>
      </c>
    </row>
    <row r="8" spans="1:12" s="21" customFormat="1" ht="24" customHeight="1">
      <c r="A8" s="330">
        <f>('Step 8 - P&amp;L Forecast pre DS'!A8)</f>
        <v>1</v>
      </c>
      <c r="B8" s="58" t="str">
        <f>('Step 8 - P&amp;L Forecast pre DS'!B8)</f>
        <v>4000.11 - Com L&amp;L Maint Contract</v>
      </c>
      <c r="C8" s="20"/>
      <c r="D8" s="46">
        <f>SUM('Step 1 - Sales Planning'!H8)</f>
        <v>0</v>
      </c>
      <c r="E8" s="66">
        <f>SUM('Step 1 - Sales Planning'!I8)</f>
        <v>0</v>
      </c>
      <c r="F8" s="20"/>
      <c r="G8" s="46">
        <f>SUM('Step 1 - Sales Planning'!K8)</f>
        <v>0</v>
      </c>
      <c r="H8" s="66">
        <f>SUM('Step 1 - Sales Planning'!L8)</f>
        <v>0</v>
      </c>
      <c r="I8" s="20"/>
      <c r="J8" s="66" t="str">
        <f>IF(G8=0,"",(G8-D8)/D8)</f>
        <v/>
      </c>
      <c r="K8" s="20"/>
      <c r="L8" s="58">
        <f>('Step 1 - Sales Planning'!R8)</f>
        <v>0</v>
      </c>
    </row>
    <row r="9" spans="1:12" s="21" customFormat="1" ht="24" customHeight="1">
      <c r="A9" s="330">
        <f>('Step 8 - P&amp;L Forecast pre DS'!A9)</f>
        <v>2</v>
      </c>
      <c r="B9" s="58" t="str">
        <f>('Step 8 - P&amp;L Forecast pre DS'!B9)</f>
        <v>4000.12 - Com L&amp;L Maint Contract Extras</v>
      </c>
      <c r="C9" s="20"/>
      <c r="D9" s="46">
        <f>SUM('Step 1 - Sales Planning'!H9)</f>
        <v>0</v>
      </c>
      <c r="E9" s="66">
        <f>SUM('Step 1 - Sales Planning'!I9)</f>
        <v>0</v>
      </c>
      <c r="F9" s="20"/>
      <c r="G9" s="46">
        <f>SUM('Step 1 - Sales Planning'!K9)</f>
        <v>0</v>
      </c>
      <c r="H9" s="66">
        <f>SUM('Step 1 - Sales Planning'!L9)</f>
        <v>0</v>
      </c>
      <c r="I9" s="20"/>
      <c r="J9" s="66" t="str">
        <f t="shared" ref="J9:J40" si="0">IF(G9=0,"",(G9-D9)/D9)</f>
        <v/>
      </c>
      <c r="K9" s="20"/>
      <c r="L9" s="58">
        <f>('Step 1 - Sales Planning'!R9)</f>
        <v>0</v>
      </c>
    </row>
    <row r="10" spans="1:12" s="21" customFormat="1" ht="24" customHeight="1">
      <c r="A10" s="330">
        <f>('Step 8 - P&amp;L Forecast pre DS'!A10)</f>
        <v>3</v>
      </c>
      <c r="B10" s="58" t="str">
        <f>('Step 8 - P&amp;L Forecast pre DS'!B10)</f>
        <v>4000.13 - Com L&amp;L Maint Enhancements</v>
      </c>
      <c r="C10" s="20"/>
      <c r="D10" s="46">
        <f>SUM('Step 1 - Sales Planning'!H10)</f>
        <v>0</v>
      </c>
      <c r="E10" s="66">
        <f>SUM('Step 1 - Sales Planning'!I10)</f>
        <v>0</v>
      </c>
      <c r="F10" s="20"/>
      <c r="G10" s="46">
        <f>SUM('Step 1 - Sales Planning'!K10)</f>
        <v>0</v>
      </c>
      <c r="H10" s="66">
        <f>SUM('Step 1 - Sales Planning'!L10)</f>
        <v>0</v>
      </c>
      <c r="I10" s="20"/>
      <c r="J10" s="66" t="str">
        <f t="shared" si="0"/>
        <v/>
      </c>
      <c r="K10" s="20"/>
      <c r="L10" s="58">
        <f>('Step 1 - Sales Planning'!R10)</f>
        <v>0</v>
      </c>
    </row>
    <row r="11" spans="1:12" s="21" customFormat="1" ht="24" customHeight="1">
      <c r="A11" s="330">
        <f>('Step 8 - P&amp;L Forecast pre DS'!A11)</f>
        <v>4</v>
      </c>
      <c r="B11" s="58" t="str">
        <f>('Step 8 - P&amp;L Forecast pre DS'!B11)</f>
        <v>4100.11 - Com Winter Maint Contract</v>
      </c>
      <c r="C11" s="20"/>
      <c r="D11" s="46">
        <f>SUM('Step 1 - Sales Planning'!H11)</f>
        <v>0</v>
      </c>
      <c r="E11" s="66">
        <f>SUM('Step 1 - Sales Planning'!I11)</f>
        <v>0</v>
      </c>
      <c r="F11" s="20"/>
      <c r="G11" s="46">
        <f>SUM('Step 1 - Sales Planning'!K11)</f>
        <v>0</v>
      </c>
      <c r="H11" s="66">
        <f>SUM('Step 1 - Sales Planning'!L11)</f>
        <v>0</v>
      </c>
      <c r="I11" s="20"/>
      <c r="J11" s="66" t="str">
        <f t="shared" si="0"/>
        <v/>
      </c>
      <c r="K11" s="20"/>
      <c r="L11" s="58">
        <f>('Step 1 - Sales Planning'!R11)</f>
        <v>0</v>
      </c>
    </row>
    <row r="12" spans="1:12" s="21" customFormat="1" ht="24" customHeight="1">
      <c r="A12" s="330">
        <f>('Step 8 - P&amp;L Forecast pre DS'!A12)</f>
        <v>5</v>
      </c>
      <c r="B12" s="58" t="str">
        <f>('Step 8 - P&amp;L Forecast pre DS'!B12)</f>
        <v>4100.12 - Com Winter Maint Contract Extras</v>
      </c>
      <c r="C12" s="20"/>
      <c r="D12" s="46">
        <f>SUM('Step 1 - Sales Planning'!H12)</f>
        <v>0</v>
      </c>
      <c r="E12" s="66">
        <f>SUM('Step 1 - Sales Planning'!I12)</f>
        <v>0</v>
      </c>
      <c r="F12" s="20"/>
      <c r="G12" s="46">
        <f>SUM('Step 1 - Sales Planning'!K12)</f>
        <v>0</v>
      </c>
      <c r="H12" s="66">
        <f>SUM('Step 1 - Sales Planning'!L12)</f>
        <v>0</v>
      </c>
      <c r="I12" s="20"/>
      <c r="J12" s="66" t="str">
        <f t="shared" si="0"/>
        <v/>
      </c>
      <c r="K12" s="20"/>
      <c r="L12" s="58">
        <f>('Step 1 - Sales Planning'!R12)</f>
        <v>0</v>
      </c>
    </row>
    <row r="13" spans="1:12" s="21" customFormat="1" ht="24" customHeight="1">
      <c r="A13" s="330">
        <f>('Step 8 - P&amp;L Forecast pre DS'!A13)</f>
        <v>6</v>
      </c>
      <c r="B13" s="58" t="str">
        <f>('Step 8 - P&amp;L Forecast pre DS'!B13)</f>
        <v>4100.13 - Com Winter Maint Enhancements</v>
      </c>
      <c r="C13" s="20"/>
      <c r="D13" s="46">
        <f>SUM('Step 1 - Sales Planning'!H13)</f>
        <v>0</v>
      </c>
      <c r="E13" s="66">
        <f>SUM('Step 1 - Sales Planning'!I13)</f>
        <v>0</v>
      </c>
      <c r="F13" s="20"/>
      <c r="G13" s="46">
        <f>SUM('Step 1 - Sales Planning'!K13)</f>
        <v>0</v>
      </c>
      <c r="H13" s="66">
        <f>SUM('Step 1 - Sales Planning'!L13)</f>
        <v>0</v>
      </c>
      <c r="I13" s="20"/>
      <c r="J13" s="66" t="str">
        <f t="shared" si="0"/>
        <v/>
      </c>
      <c r="K13" s="20"/>
      <c r="L13" s="58">
        <f>('Step 1 - Sales Planning'!R13)</f>
        <v>0</v>
      </c>
    </row>
    <row r="14" spans="1:12" s="21" customFormat="1" ht="24" customHeight="1">
      <c r="A14" s="330">
        <f>('Step 8 - P&amp;L Forecast pre DS'!A14)</f>
        <v>7</v>
      </c>
      <c r="B14" s="58" t="str">
        <f>('Step 8 - P&amp;L Forecast pre DS'!B14)</f>
        <v>4200.11 - Com HS/SS Contract (Regular)</v>
      </c>
      <c r="C14" s="20"/>
      <c r="D14" s="46">
        <f>SUM('Step 1 - Sales Planning'!H14)</f>
        <v>0</v>
      </c>
      <c r="E14" s="66">
        <f>SUM('Step 1 - Sales Planning'!I14)</f>
        <v>0</v>
      </c>
      <c r="F14" s="20"/>
      <c r="G14" s="46">
        <f>SUM('Step 1 - Sales Planning'!K14)</f>
        <v>0</v>
      </c>
      <c r="H14" s="66">
        <f>SUM('Step 1 - Sales Planning'!L14)</f>
        <v>0</v>
      </c>
      <c r="I14" s="20"/>
      <c r="J14" s="66" t="str">
        <f t="shared" si="0"/>
        <v/>
      </c>
      <c r="K14" s="20"/>
      <c r="L14" s="58">
        <f>('Step 1 - Sales Planning'!R14)</f>
        <v>0</v>
      </c>
    </row>
    <row r="15" spans="1:12" s="21" customFormat="1" ht="24" customHeight="1">
      <c r="A15" s="330">
        <f>('Step 8 - P&amp;L Forecast pre DS'!A15)</f>
        <v>8</v>
      </c>
      <c r="B15" s="58" t="str">
        <f>('Step 8 - P&amp;L Forecast pre DS'!B15)</f>
        <v>4200.12 - Com HS/SS Contract (Specialty)</v>
      </c>
      <c r="C15" s="20"/>
      <c r="D15" s="46">
        <f>SUM('Step 1 - Sales Planning'!H15)</f>
        <v>0</v>
      </c>
      <c r="E15" s="66">
        <f>SUM('Step 1 - Sales Planning'!I15)</f>
        <v>0</v>
      </c>
      <c r="F15" s="20"/>
      <c r="G15" s="46">
        <f>SUM('Step 1 - Sales Planning'!K15)</f>
        <v>0</v>
      </c>
      <c r="H15" s="66">
        <f>SUM('Step 1 - Sales Planning'!L15)</f>
        <v>0</v>
      </c>
      <c r="I15" s="20"/>
      <c r="J15" s="66" t="str">
        <f t="shared" si="0"/>
        <v/>
      </c>
      <c r="K15" s="20"/>
      <c r="L15" s="58">
        <f>('Step 1 - Sales Planning'!R15)</f>
        <v>0</v>
      </c>
    </row>
    <row r="16" spans="1:12" s="21" customFormat="1" ht="24" customHeight="1">
      <c r="A16" s="330">
        <f>('Step 8 - P&amp;L Forecast pre DS'!A16)</f>
        <v>9</v>
      </c>
      <c r="B16" s="58" t="str">
        <f>('Step 8 - P&amp;L Forecast pre DS'!B16)</f>
        <v>4200.13 - Com HS/SS Change Order (Regular)</v>
      </c>
      <c r="C16" s="20"/>
      <c r="D16" s="46">
        <f>SUM('Step 1 - Sales Planning'!H16)</f>
        <v>0</v>
      </c>
      <c r="E16" s="66">
        <f>SUM('Step 1 - Sales Planning'!I16)</f>
        <v>0</v>
      </c>
      <c r="F16" s="20"/>
      <c r="G16" s="46">
        <f>SUM('Step 1 - Sales Planning'!K16)</f>
        <v>0</v>
      </c>
      <c r="H16" s="66">
        <f>SUM('Step 1 - Sales Planning'!L16)</f>
        <v>0</v>
      </c>
      <c r="I16" s="20"/>
      <c r="J16" s="66" t="str">
        <f t="shared" si="0"/>
        <v/>
      </c>
      <c r="K16" s="20"/>
      <c r="L16" s="58">
        <f>('Step 1 - Sales Planning'!R16)</f>
        <v>0</v>
      </c>
    </row>
    <row r="17" spans="1:12" s="21" customFormat="1" ht="24" customHeight="1">
      <c r="A17" s="330">
        <f>('Step 8 - P&amp;L Forecast pre DS'!A17)</f>
        <v>10</v>
      </c>
      <c r="B17" s="58" t="str">
        <f>('Step 8 - P&amp;L Forecast pre DS'!B17)</f>
        <v>4200.14 - Com HS/SS Change Order (Specialty)</v>
      </c>
      <c r="C17" s="20"/>
      <c r="D17" s="46">
        <f>SUM('Step 1 - Sales Planning'!H17)</f>
        <v>0</v>
      </c>
      <c r="E17" s="66">
        <f>SUM('Step 1 - Sales Planning'!I17)</f>
        <v>0</v>
      </c>
      <c r="F17" s="20"/>
      <c r="G17" s="46">
        <f>SUM('Step 1 - Sales Planning'!K17)</f>
        <v>0</v>
      </c>
      <c r="H17" s="66">
        <f>SUM('Step 1 - Sales Planning'!L17)</f>
        <v>0</v>
      </c>
      <c r="I17" s="20"/>
      <c r="J17" s="66" t="str">
        <f t="shared" ref="J17" si="1">IF(G17=0,"",(G17-D17)/D17)</f>
        <v/>
      </c>
      <c r="K17" s="20"/>
      <c r="L17" s="58">
        <f>('Step 1 - Sales Planning'!R17)</f>
        <v>0</v>
      </c>
    </row>
    <row r="18" spans="1:12" s="21" customFormat="1" ht="24" customHeight="1">
      <c r="A18" s="330">
        <f>('Step 8 - P&amp;L Forecast pre DS'!A18)</f>
        <v>11</v>
      </c>
      <c r="B18" s="58" t="str">
        <f>('Step 8 - P&amp;L Forecast pre DS'!B18)</f>
        <v>4300.11 - Com Irrig / Light Contract (Specialty)</v>
      </c>
      <c r="C18" s="20"/>
      <c r="D18" s="46">
        <f>SUM('Step 1 - Sales Planning'!H18)</f>
        <v>0</v>
      </c>
      <c r="E18" s="66">
        <f>SUM('Step 1 - Sales Planning'!I18)</f>
        <v>0</v>
      </c>
      <c r="F18" s="20"/>
      <c r="G18" s="46">
        <f>SUM('Step 1 - Sales Planning'!K18)</f>
        <v>0</v>
      </c>
      <c r="H18" s="66">
        <f>SUM('Step 1 - Sales Planning'!L18)</f>
        <v>0</v>
      </c>
      <c r="I18" s="20"/>
      <c r="J18" s="66" t="str">
        <f t="shared" si="0"/>
        <v/>
      </c>
      <c r="K18" s="20"/>
      <c r="L18" s="58">
        <f>('Step 1 - Sales Planning'!R18)</f>
        <v>0</v>
      </c>
    </row>
    <row r="19" spans="1:12" s="21" customFormat="1" ht="24" customHeight="1">
      <c r="A19" s="330">
        <f>('Step 8 - P&amp;L Forecast pre DS'!A19)</f>
        <v>12</v>
      </c>
      <c r="B19" s="58" t="str">
        <f>('Step 8 - P&amp;L Forecast pre DS'!B19)</f>
        <v>4300.12 - Com  Irrig / Light CO (Specialty)</v>
      </c>
      <c r="C19" s="20"/>
      <c r="D19" s="46">
        <f>SUM('Step 1 - Sales Planning'!H19)</f>
        <v>0</v>
      </c>
      <c r="E19" s="66">
        <f>SUM('Step 1 - Sales Planning'!I19)</f>
        <v>0</v>
      </c>
      <c r="F19" s="20"/>
      <c r="G19" s="46">
        <f>SUM('Step 1 - Sales Planning'!K19)</f>
        <v>0</v>
      </c>
      <c r="H19" s="66">
        <f>SUM('Step 1 - Sales Planning'!L19)</f>
        <v>0</v>
      </c>
      <c r="I19" s="20"/>
      <c r="J19" s="66" t="str">
        <f t="shared" si="0"/>
        <v/>
      </c>
      <c r="K19" s="20"/>
      <c r="L19" s="58">
        <f>('Step 1 - Sales Planning'!R19)</f>
        <v>0</v>
      </c>
    </row>
    <row r="20" spans="1:12" s="21" customFormat="1" ht="24" customHeight="1">
      <c r="A20" s="330">
        <f>('Step 8 - P&amp;L Forecast pre DS'!A20)</f>
        <v>13</v>
      </c>
      <c r="B20" s="58" t="str">
        <f>('Step 8 - P&amp;L Forecast pre DS'!B20)</f>
        <v>4800.11 - Com L&amp;L Maint Subcontract (Regular)</v>
      </c>
      <c r="C20" s="20"/>
      <c r="D20" s="46">
        <f>SUM('Step 1 - Sales Planning'!H20)</f>
        <v>0</v>
      </c>
      <c r="E20" s="66">
        <f>SUM('Step 1 - Sales Planning'!I20)</f>
        <v>0</v>
      </c>
      <c r="F20" s="20"/>
      <c r="G20" s="46">
        <f>SUM('Step 1 - Sales Planning'!K20)</f>
        <v>0</v>
      </c>
      <c r="H20" s="66">
        <f>SUM('Step 1 - Sales Planning'!L20)</f>
        <v>0</v>
      </c>
      <c r="I20" s="20"/>
      <c r="J20" s="66" t="str">
        <f t="shared" si="0"/>
        <v/>
      </c>
      <c r="K20" s="20"/>
      <c r="L20" s="58">
        <f>('Step 1 - Sales Planning'!R20)</f>
        <v>0</v>
      </c>
    </row>
    <row r="21" spans="1:12" s="21" customFormat="1" ht="24" customHeight="1">
      <c r="A21" s="330">
        <f>('Step 8 - P&amp;L Forecast pre DS'!A21)</f>
        <v>14</v>
      </c>
      <c r="B21" s="58" t="str">
        <f>('Step 8 - P&amp;L Forecast pre DS'!B21)</f>
        <v>4800.12- Com Winter Maint Subcontract (Regular)</v>
      </c>
      <c r="C21" s="20"/>
      <c r="D21" s="46">
        <f>SUM('Step 1 - Sales Planning'!H21)</f>
        <v>0</v>
      </c>
      <c r="E21" s="66">
        <f>SUM('Step 1 - Sales Planning'!I15)</f>
        <v>0</v>
      </c>
      <c r="F21" s="20"/>
      <c r="G21" s="46">
        <f>SUM('Step 1 - Sales Planning'!K21)</f>
        <v>0</v>
      </c>
      <c r="H21" s="66">
        <f>SUM('Step 1 - Sales Planning'!L21)</f>
        <v>0</v>
      </c>
      <c r="I21" s="20"/>
      <c r="J21" s="66" t="str">
        <f t="shared" si="0"/>
        <v/>
      </c>
      <c r="K21" s="20"/>
      <c r="L21" s="58">
        <f>('Step 1 - Sales Planning'!R21)</f>
        <v>0</v>
      </c>
    </row>
    <row r="22" spans="1:12" s="21" customFormat="1" ht="24" customHeight="1">
      <c r="A22" s="330">
        <f>('Step 8 - P&amp;L Forecast pre DS'!A22)</f>
        <v>15</v>
      </c>
      <c r="B22" s="58" t="str">
        <f>('Step 8 - P&amp;L Forecast pre DS'!B22)</f>
        <v>4800.13 - Com HS / SS Subcontract (Specialty)</v>
      </c>
      <c r="C22" s="20"/>
      <c r="D22" s="46">
        <f>SUM('Step 1 - Sales Planning'!H22)</f>
        <v>0</v>
      </c>
      <c r="E22" s="66">
        <f>SUM('Step 1 - Sales Planning'!I15)</f>
        <v>0</v>
      </c>
      <c r="F22" s="20"/>
      <c r="G22" s="46">
        <f>SUM('Step 1 - Sales Planning'!K22)</f>
        <v>0</v>
      </c>
      <c r="H22" s="66">
        <f>SUM('Step 1 - Sales Planning'!L22)</f>
        <v>0</v>
      </c>
      <c r="I22" s="20"/>
      <c r="J22" s="66" t="str">
        <f t="shared" si="0"/>
        <v/>
      </c>
      <c r="K22" s="20"/>
      <c r="L22" s="58">
        <f>('Step 1 - Sales Planning'!R22)</f>
        <v>0</v>
      </c>
    </row>
    <row r="23" spans="1:12" s="21" customFormat="1" ht="24" customHeight="1">
      <c r="A23" s="330">
        <f>('Step 8 - P&amp;L Forecast pre DS'!A23)</f>
        <v>16</v>
      </c>
      <c r="B23" s="58" t="str">
        <f>('Step 8 - P&amp;L Forecast pre DS'!B23)</f>
        <v>4800.14 - Com Irrig / Light Subcontract (Specialty)</v>
      </c>
      <c r="C23" s="20"/>
      <c r="D23" s="46">
        <f>SUM('Step 1 - Sales Planning'!H23)</f>
        <v>0</v>
      </c>
      <c r="E23" s="66">
        <f>SUM('Step 1 - Sales Planning'!I16)</f>
        <v>0</v>
      </c>
      <c r="F23" s="20"/>
      <c r="G23" s="46">
        <f>SUM('Step 1 - Sales Planning'!K23)</f>
        <v>0</v>
      </c>
      <c r="H23" s="66">
        <f>SUM('Step 1 - Sales Planning'!L23)</f>
        <v>0</v>
      </c>
      <c r="I23" s="20"/>
      <c r="J23" s="66" t="str">
        <f t="shared" si="0"/>
        <v/>
      </c>
      <c r="K23" s="20"/>
      <c r="L23" s="58">
        <f>('Step 1 - Sales Planning'!R23)</f>
        <v>0</v>
      </c>
    </row>
    <row r="24" spans="1:12" s="21" customFormat="1" ht="24" customHeight="1">
      <c r="A24" s="15"/>
      <c r="B24" s="334" t="str">
        <f>('Step 8 - P&amp;L Forecast pre DS'!B24)</f>
        <v>Total Commercial Sales</v>
      </c>
      <c r="C24" s="20"/>
      <c r="D24" s="22">
        <f>SUM(D8:D23)</f>
        <v>0</v>
      </c>
      <c r="E24" s="71">
        <f t="shared" ref="E24:H24" si="2">SUM(E8:E14)</f>
        <v>0</v>
      </c>
      <c r="F24" s="23"/>
      <c r="G24" s="22">
        <f>SUM(G8:G23)</f>
        <v>0</v>
      </c>
      <c r="H24" s="68">
        <f t="shared" si="2"/>
        <v>0</v>
      </c>
      <c r="I24" s="20"/>
      <c r="J24" s="66" t="str">
        <f t="shared" si="0"/>
        <v/>
      </c>
      <c r="K24" s="20"/>
      <c r="L24" s="58">
        <f>('Step 1 - Sales Planning'!R28)</f>
        <v>0</v>
      </c>
    </row>
    <row r="25" spans="1:12" s="21" customFormat="1" ht="24" customHeight="1">
      <c r="A25" s="330">
        <f>('Step 8 - P&amp;L Forecast pre DS'!A25)</f>
        <v>21</v>
      </c>
      <c r="B25" s="58" t="str">
        <f>('Step 8 - P&amp;L Forecast pre DS'!B25)</f>
        <v>4400.11 - Res L&amp;L Maint Contract</v>
      </c>
      <c r="C25" s="20"/>
      <c r="D25" s="46">
        <f>SUM('Step 1 - Sales Planning'!H29)</f>
        <v>0</v>
      </c>
      <c r="E25" s="66">
        <f>SUM('Step 1 - Sales Planning'!I29)</f>
        <v>0</v>
      </c>
      <c r="F25" s="20"/>
      <c r="G25" s="46">
        <f>SUM('Step 1 - Sales Planning'!K29)</f>
        <v>0</v>
      </c>
      <c r="H25" s="66">
        <f>SUM('Step 1 - Sales Planning'!L29)</f>
        <v>0</v>
      </c>
      <c r="I25" s="20"/>
      <c r="J25" s="66" t="str">
        <f t="shared" si="0"/>
        <v/>
      </c>
      <c r="K25" s="20"/>
      <c r="L25" s="58">
        <f>('Step 1 - Sales Planning'!R29)</f>
        <v>0</v>
      </c>
    </row>
    <row r="26" spans="1:12" s="21" customFormat="1" ht="24" customHeight="1">
      <c r="A26" s="330">
        <f>('Step 8 - P&amp;L Forecast pre DS'!A26)</f>
        <v>22</v>
      </c>
      <c r="B26" s="58" t="str">
        <f>('Step 8 - P&amp;L Forecast pre DS'!B26)</f>
        <v>4400.12 - Res L&amp;L Maint Contract Extras</v>
      </c>
      <c r="C26" s="20"/>
      <c r="D26" s="46">
        <f>SUM('Step 1 - Sales Planning'!H30)</f>
        <v>0</v>
      </c>
      <c r="E26" s="66">
        <f>SUM('Step 1 - Sales Planning'!I30)</f>
        <v>0</v>
      </c>
      <c r="F26" s="20"/>
      <c r="G26" s="46">
        <f>SUM('Step 1 - Sales Planning'!K30)</f>
        <v>0</v>
      </c>
      <c r="H26" s="66">
        <f>SUM('Step 1 - Sales Planning'!L30)</f>
        <v>0</v>
      </c>
      <c r="I26" s="20"/>
      <c r="J26" s="66" t="str">
        <f t="shared" si="0"/>
        <v/>
      </c>
      <c r="K26" s="20"/>
      <c r="L26" s="58">
        <f>('Step 1 - Sales Planning'!R30)</f>
        <v>0</v>
      </c>
    </row>
    <row r="27" spans="1:12" s="21" customFormat="1" ht="24" customHeight="1">
      <c r="A27" s="330">
        <f>('Step 8 - P&amp;L Forecast pre DS'!A27)</f>
        <v>23</v>
      </c>
      <c r="B27" s="58" t="str">
        <f>('Step 8 - P&amp;L Forecast pre DS'!B27)</f>
        <v>4400.13 - Res L&amp;L Maint Enhancements</v>
      </c>
      <c r="C27" s="20"/>
      <c r="D27" s="46">
        <f>SUM('Step 1 - Sales Planning'!H31)</f>
        <v>0</v>
      </c>
      <c r="E27" s="66">
        <f>SUM('Step 1 - Sales Planning'!I31)</f>
        <v>0</v>
      </c>
      <c r="F27" s="20"/>
      <c r="G27" s="46">
        <f>SUM('Step 1 - Sales Planning'!K31)</f>
        <v>0</v>
      </c>
      <c r="H27" s="66">
        <f>SUM('Step 1 - Sales Planning'!L31)</f>
        <v>0</v>
      </c>
      <c r="I27" s="20"/>
      <c r="J27" s="66" t="str">
        <f t="shared" si="0"/>
        <v/>
      </c>
      <c r="K27" s="20"/>
      <c r="L27" s="58">
        <f>('Step 1 - Sales Planning'!R31)</f>
        <v>0</v>
      </c>
    </row>
    <row r="28" spans="1:12" s="21" customFormat="1" ht="24" customHeight="1">
      <c r="A28" s="330">
        <f>('Step 8 - P&amp;L Forecast pre DS'!A28)</f>
        <v>24</v>
      </c>
      <c r="B28" s="58" t="str">
        <f>('Step 8 - P&amp;L Forecast pre DS'!B28)</f>
        <v>4500.11 - Res Winter Maint Contract</v>
      </c>
      <c r="C28" s="20"/>
      <c r="D28" s="46">
        <f>SUM('Step 1 - Sales Planning'!H32)</f>
        <v>0</v>
      </c>
      <c r="E28" s="66">
        <f>SUM('Step 1 - Sales Planning'!I32)</f>
        <v>0</v>
      </c>
      <c r="F28" s="20"/>
      <c r="G28" s="46">
        <f>SUM('Step 1 - Sales Planning'!K32)</f>
        <v>0</v>
      </c>
      <c r="H28" s="66">
        <f>SUM('Step 1 - Sales Planning'!L32)</f>
        <v>0</v>
      </c>
      <c r="I28" s="20"/>
      <c r="J28" s="66" t="str">
        <f t="shared" si="0"/>
        <v/>
      </c>
      <c r="K28" s="20"/>
      <c r="L28" s="58">
        <f>('Step 1 - Sales Planning'!R32)</f>
        <v>0</v>
      </c>
    </row>
    <row r="29" spans="1:12" s="21" customFormat="1" ht="24" customHeight="1">
      <c r="A29" s="330">
        <f>('Step 8 - P&amp;L Forecast pre DS'!A29)</f>
        <v>25</v>
      </c>
      <c r="B29" s="58" t="str">
        <f>('Step 8 - P&amp;L Forecast pre DS'!B29)</f>
        <v>4500.12 - Res Winter Maint Contract Extras</v>
      </c>
      <c r="C29" s="20"/>
      <c r="D29" s="46">
        <f>SUM('Step 1 - Sales Planning'!H33)</f>
        <v>0</v>
      </c>
      <c r="E29" s="66">
        <f>SUM('Step 1 - Sales Planning'!I33)</f>
        <v>0</v>
      </c>
      <c r="F29" s="20"/>
      <c r="G29" s="46">
        <f>SUM('Step 1 - Sales Planning'!K33)</f>
        <v>0</v>
      </c>
      <c r="H29" s="66">
        <f>SUM('Step 1 - Sales Planning'!L33)</f>
        <v>0</v>
      </c>
      <c r="I29" s="20"/>
      <c r="J29" s="66" t="str">
        <f t="shared" si="0"/>
        <v/>
      </c>
      <c r="K29" s="20"/>
      <c r="L29" s="58">
        <f>('Step 1 - Sales Planning'!R33)</f>
        <v>0</v>
      </c>
    </row>
    <row r="30" spans="1:12" s="21" customFormat="1" ht="24" customHeight="1">
      <c r="A30" s="330">
        <f>('Step 8 - P&amp;L Forecast pre DS'!A30)</f>
        <v>26</v>
      </c>
      <c r="B30" s="58" t="str">
        <f>('Step 8 - P&amp;L Forecast pre DS'!B30)</f>
        <v>4500.13 - Res Winter Maint Enhancements</v>
      </c>
      <c r="C30" s="20"/>
      <c r="D30" s="46">
        <f>SUM('Step 1 - Sales Planning'!H34)</f>
        <v>0</v>
      </c>
      <c r="E30" s="66">
        <f>SUM('Step 1 - Sales Planning'!I34)</f>
        <v>0</v>
      </c>
      <c r="F30" s="20"/>
      <c r="G30" s="46">
        <f>SUM('Step 1 - Sales Planning'!K34)</f>
        <v>0</v>
      </c>
      <c r="H30" s="66">
        <f>SUM('Step 1 - Sales Planning'!L34)</f>
        <v>0</v>
      </c>
      <c r="I30" s="20"/>
      <c r="J30" s="66" t="str">
        <f t="shared" si="0"/>
        <v/>
      </c>
      <c r="K30" s="20"/>
      <c r="L30" s="58">
        <f>('Step 1 - Sales Planning'!R34)</f>
        <v>0</v>
      </c>
    </row>
    <row r="31" spans="1:12" s="21" customFormat="1" ht="24" customHeight="1">
      <c r="A31" s="330">
        <f>('Step 8 - P&amp;L Forecast pre DS'!A31)</f>
        <v>27</v>
      </c>
      <c r="B31" s="58" t="str">
        <f>('Step 8 - P&amp;L Forecast pre DS'!B31)</f>
        <v>4600.11 - Res HS/SS Contract (Regular)</v>
      </c>
      <c r="C31" s="20"/>
      <c r="D31" s="46">
        <f>SUM('Step 1 - Sales Planning'!H35)</f>
        <v>0</v>
      </c>
      <c r="E31" s="66">
        <f>SUM('Step 1 - Sales Planning'!I35)</f>
        <v>0</v>
      </c>
      <c r="F31" s="20"/>
      <c r="G31" s="46">
        <f>SUM('Step 1 - Sales Planning'!K35)</f>
        <v>0</v>
      </c>
      <c r="H31" s="66">
        <f>SUM('Step 1 - Sales Planning'!L35)</f>
        <v>0</v>
      </c>
      <c r="I31" s="20"/>
      <c r="J31" s="66" t="str">
        <f t="shared" si="0"/>
        <v/>
      </c>
      <c r="K31" s="20"/>
      <c r="L31" s="58">
        <f>('Step 1 - Sales Planning'!R35)</f>
        <v>0</v>
      </c>
    </row>
    <row r="32" spans="1:12" s="21" customFormat="1" ht="24" customHeight="1">
      <c r="A32" s="330">
        <f>('Step 8 - P&amp;L Forecast pre DS'!A32)</f>
        <v>28</v>
      </c>
      <c r="B32" s="58" t="str">
        <f>('Step 8 - P&amp;L Forecast pre DS'!B32)</f>
        <v>4600.12 - Res HS/SS Contract (Specialty)</v>
      </c>
      <c r="C32" s="20"/>
      <c r="D32" s="46">
        <f>SUM('Step 1 - Sales Planning'!H36)</f>
        <v>0</v>
      </c>
      <c r="E32" s="66">
        <f>SUM('Step 1 - Sales Planning'!I36)</f>
        <v>0</v>
      </c>
      <c r="F32" s="20"/>
      <c r="G32" s="46">
        <f>SUM('Step 1 - Sales Planning'!K36)</f>
        <v>0</v>
      </c>
      <c r="H32" s="66">
        <f>SUM('Step 1 - Sales Planning'!L36)</f>
        <v>0</v>
      </c>
      <c r="I32" s="20"/>
      <c r="J32" s="66" t="str">
        <f t="shared" si="0"/>
        <v/>
      </c>
      <c r="K32" s="20"/>
      <c r="L32" s="58">
        <f>('Step 1 - Sales Planning'!R36)</f>
        <v>0</v>
      </c>
    </row>
    <row r="33" spans="1:12" s="21" customFormat="1" ht="24" customHeight="1">
      <c r="A33" s="330">
        <f>('Step 8 - P&amp;L Forecast pre DS'!A33)</f>
        <v>29</v>
      </c>
      <c r="B33" s="58" t="str">
        <f>('Step 8 - P&amp;L Forecast pre DS'!B33)</f>
        <v>4600.13 - Res HS/SS Change Order (Regular)</v>
      </c>
      <c r="C33" s="20"/>
      <c r="D33" s="46">
        <f>SUM('Step 1 - Sales Planning'!H37)</f>
        <v>0</v>
      </c>
      <c r="E33" s="66">
        <f>SUM('Step 1 - Sales Planning'!I37)</f>
        <v>0</v>
      </c>
      <c r="F33" s="20"/>
      <c r="G33" s="46">
        <f>SUM('Step 1 - Sales Planning'!K37)</f>
        <v>0</v>
      </c>
      <c r="H33" s="66">
        <f>SUM('Step 1 - Sales Planning'!L37)</f>
        <v>0</v>
      </c>
      <c r="I33" s="20"/>
      <c r="J33" s="66" t="str">
        <f t="shared" si="0"/>
        <v/>
      </c>
      <c r="K33" s="20"/>
      <c r="L33" s="58">
        <f>('Step 1 - Sales Planning'!R37)</f>
        <v>0</v>
      </c>
    </row>
    <row r="34" spans="1:12" s="21" customFormat="1" ht="24" customHeight="1">
      <c r="A34" s="330">
        <f>('Step 8 - P&amp;L Forecast pre DS'!A34)</f>
        <v>30</v>
      </c>
      <c r="B34" s="58" t="str">
        <f>('Step 8 - P&amp;L Forecast pre DS'!B34)</f>
        <v>4600.14 - Res HS/SS Change Order (Specialty)</v>
      </c>
      <c r="C34" s="20"/>
      <c r="D34" s="46">
        <f>SUM('Step 1 - Sales Planning'!H38)</f>
        <v>0</v>
      </c>
      <c r="E34" s="66">
        <f>SUM('Step 1 - Sales Planning'!I38)</f>
        <v>0</v>
      </c>
      <c r="F34" s="20"/>
      <c r="G34" s="46">
        <f>SUM('Step 1 - Sales Planning'!K38)</f>
        <v>0</v>
      </c>
      <c r="H34" s="66">
        <f>SUM('Step 1 - Sales Planning'!L38)</f>
        <v>0</v>
      </c>
      <c r="I34" s="20"/>
      <c r="J34" s="66" t="str">
        <f t="shared" ref="J34" si="3">IF(G34=0,"",(G34-D34)/D34)</f>
        <v/>
      </c>
      <c r="K34" s="20"/>
      <c r="L34" s="58">
        <f>('Step 1 - Sales Planning'!R38)</f>
        <v>0</v>
      </c>
    </row>
    <row r="35" spans="1:12" s="21" customFormat="1" ht="24" customHeight="1">
      <c r="A35" s="330">
        <f>('Step 8 - P&amp;L Forecast pre DS'!A35)</f>
        <v>31</v>
      </c>
      <c r="B35" s="58" t="str">
        <f>('Step 8 - P&amp;L Forecast pre DS'!B35)</f>
        <v>4700.11 - Res Irrig / Light Contract (Specialty)</v>
      </c>
      <c r="C35" s="20"/>
      <c r="D35" s="46">
        <f>SUM('Step 1 - Sales Planning'!H39)</f>
        <v>0</v>
      </c>
      <c r="E35" s="66">
        <f>SUM('Step 1 - Sales Planning'!I39)</f>
        <v>0</v>
      </c>
      <c r="F35" s="20"/>
      <c r="G35" s="46">
        <f>SUM('Step 1 - Sales Planning'!K39)</f>
        <v>0</v>
      </c>
      <c r="H35" s="66">
        <f>SUM('Step 1 - Sales Planning'!L39)</f>
        <v>0</v>
      </c>
      <c r="I35" s="20"/>
      <c r="J35" s="66" t="str">
        <f t="shared" si="0"/>
        <v/>
      </c>
      <c r="K35" s="20"/>
      <c r="L35" s="58">
        <f>('Step 1 - Sales Planning'!R39)</f>
        <v>0</v>
      </c>
    </row>
    <row r="36" spans="1:12" s="21" customFormat="1" ht="24" customHeight="1">
      <c r="A36" s="330">
        <f>('Step 8 - P&amp;L Forecast pre DS'!A36)</f>
        <v>32</v>
      </c>
      <c r="B36" s="58" t="str">
        <f>('Step 8 - P&amp;L Forecast pre DS'!B36)</f>
        <v>4700.12 - Res  Irrig / Light CO (Specialty)</v>
      </c>
      <c r="C36" s="20"/>
      <c r="D36" s="46">
        <f>SUM('Step 1 - Sales Planning'!H40)</f>
        <v>0</v>
      </c>
      <c r="E36" s="66">
        <f>SUM('Step 1 - Sales Planning'!I40)</f>
        <v>0</v>
      </c>
      <c r="F36" s="20"/>
      <c r="G36" s="46">
        <f>SUM('Step 1 - Sales Planning'!K40)</f>
        <v>0</v>
      </c>
      <c r="H36" s="66">
        <f>SUM('Step 1 - Sales Planning'!L40)</f>
        <v>0</v>
      </c>
      <c r="I36" s="20"/>
      <c r="J36" s="66" t="str">
        <f t="shared" si="0"/>
        <v/>
      </c>
      <c r="K36" s="20"/>
      <c r="L36" s="58">
        <f>('Step 1 - Sales Planning'!R40)</f>
        <v>0</v>
      </c>
    </row>
    <row r="37" spans="1:12" s="21" customFormat="1" ht="24" customHeight="1">
      <c r="A37" s="330">
        <f>('Step 8 - P&amp;L Forecast pre DS'!A37)</f>
        <v>33</v>
      </c>
      <c r="B37" s="58" t="str">
        <f>('Step 8 - P&amp;L Forecast pre DS'!B37)</f>
        <v>4900.11 - Res L&amp;L Maint Subcontract</v>
      </c>
      <c r="C37" s="20"/>
      <c r="D37" s="46">
        <f>SUM('Step 1 - Sales Planning'!H41)</f>
        <v>0</v>
      </c>
      <c r="E37" s="66">
        <f>SUM('Step 1 - Sales Planning'!I41)</f>
        <v>0</v>
      </c>
      <c r="F37" s="20"/>
      <c r="G37" s="46">
        <f>SUM('Step 1 - Sales Planning'!K41)</f>
        <v>0</v>
      </c>
      <c r="H37" s="66">
        <f>SUM('Step 1 - Sales Planning'!L41)</f>
        <v>0</v>
      </c>
      <c r="I37" s="20"/>
      <c r="J37" s="66" t="str">
        <f t="shared" si="0"/>
        <v/>
      </c>
      <c r="K37" s="20"/>
      <c r="L37" s="58">
        <f>('Step 1 - Sales Planning'!R41)</f>
        <v>0</v>
      </c>
    </row>
    <row r="38" spans="1:12" s="21" customFormat="1" ht="24" customHeight="1">
      <c r="A38" s="330">
        <f>('Step 8 - P&amp;L Forecast pre DS'!A38)</f>
        <v>34</v>
      </c>
      <c r="B38" s="58" t="str">
        <f>('Step 8 - P&amp;L Forecast pre DS'!B38)</f>
        <v>4900.12- Res Winter Maint Subcontract</v>
      </c>
      <c r="C38" s="20"/>
      <c r="D38" s="46">
        <f>SUM('Step 1 - Sales Planning'!H42)</f>
        <v>0</v>
      </c>
      <c r="E38" s="66">
        <f>SUM('Step 1 - Sales Planning'!I35)</f>
        <v>0</v>
      </c>
      <c r="F38" s="20"/>
      <c r="G38" s="46">
        <f>SUM('Step 1 - Sales Planning'!K42)</f>
        <v>0</v>
      </c>
      <c r="H38" s="66">
        <f>SUM('Step 1 - Sales Planning'!L35)</f>
        <v>0</v>
      </c>
      <c r="I38" s="20"/>
      <c r="J38" s="66" t="str">
        <f t="shared" si="0"/>
        <v/>
      </c>
      <c r="K38" s="20"/>
      <c r="L38" s="58">
        <f>('Step 1 - Sales Planning'!R42)</f>
        <v>0</v>
      </c>
    </row>
    <row r="39" spans="1:12" s="21" customFormat="1" ht="24" customHeight="1">
      <c r="A39" s="330">
        <f>('Step 8 - P&amp;L Forecast pre DS'!A39)</f>
        <v>35</v>
      </c>
      <c r="B39" s="58" t="str">
        <f>('Step 8 - P&amp;L Forecast pre DS'!B39)</f>
        <v>4900.13 - Res Hardscape / Softscape Subcontract</v>
      </c>
      <c r="C39" s="20"/>
      <c r="D39" s="46">
        <f>SUM('Step 1 - Sales Planning'!H43)</f>
        <v>0</v>
      </c>
      <c r="E39" s="66">
        <f>SUM('Step 1 - Sales Planning'!I36)</f>
        <v>0</v>
      </c>
      <c r="F39" s="20"/>
      <c r="G39" s="46">
        <f>SUM('Step 1 - Sales Planning'!K43)</f>
        <v>0</v>
      </c>
      <c r="H39" s="66">
        <f>SUM('Step 1 - Sales Planning'!L36)</f>
        <v>0</v>
      </c>
      <c r="I39" s="20"/>
      <c r="J39" s="66" t="str">
        <f t="shared" si="0"/>
        <v/>
      </c>
      <c r="K39" s="20"/>
      <c r="L39" s="58">
        <f>('Step 1 - Sales Planning'!R43)</f>
        <v>0</v>
      </c>
    </row>
    <row r="40" spans="1:12" s="21" customFormat="1" ht="24" customHeight="1">
      <c r="A40" s="330">
        <f>('Step 8 - P&amp;L Forecast pre DS'!A40)</f>
        <v>36</v>
      </c>
      <c r="B40" s="58" t="str">
        <f>('Step 8 - P&amp;L Forecast pre DS'!B40)</f>
        <v>4900.14 - Res Irrigation / Lighting Subcontract</v>
      </c>
      <c r="C40" s="20"/>
      <c r="D40" s="46">
        <f>SUM('Step 1 - Sales Planning'!H44)</f>
        <v>0</v>
      </c>
      <c r="E40" s="66">
        <f>SUM('Step 1 - Sales Planning'!I43)</f>
        <v>0</v>
      </c>
      <c r="F40" s="20"/>
      <c r="G40" s="46">
        <f>SUM('Step 1 - Sales Planning'!K44)</f>
        <v>0</v>
      </c>
      <c r="H40" s="66">
        <f>SUM('Step 1 - Sales Planning'!L43)</f>
        <v>0</v>
      </c>
      <c r="I40" s="20"/>
      <c r="J40" s="66" t="str">
        <f t="shared" si="0"/>
        <v/>
      </c>
      <c r="K40" s="20"/>
      <c r="L40" s="58">
        <f>('Step 1 - Sales Planning'!R44)</f>
        <v>0</v>
      </c>
    </row>
    <row r="41" spans="1:12" s="21" customFormat="1" ht="24" customHeight="1">
      <c r="A41" s="330"/>
      <c r="B41" s="334" t="str">
        <f>('Step 8 - P&amp;L Forecast pre DS'!B41)</f>
        <v>Total Residential Sales</v>
      </c>
      <c r="C41" s="20"/>
      <c r="D41" s="22">
        <f>SUM(D25:D40)</f>
        <v>0</v>
      </c>
      <c r="E41" s="71">
        <f>SUM(E25:E38)</f>
        <v>0</v>
      </c>
      <c r="F41" s="23"/>
      <c r="G41" s="22">
        <f>SUM(G25:G40)</f>
        <v>0</v>
      </c>
      <c r="H41" s="68">
        <f>SUM(H25:H38)</f>
        <v>0</v>
      </c>
      <c r="I41" s="20"/>
      <c r="J41" s="66" t="str">
        <f t="shared" ref="J41:J42" si="4">IF(G41=0,"",(G41-D41)/D41)</f>
        <v/>
      </c>
      <c r="K41" s="20"/>
      <c r="L41" s="58">
        <f>('Step 1 - Sales Planning'!R50)</f>
        <v>0</v>
      </c>
    </row>
    <row r="42" spans="1:12" s="21" customFormat="1" ht="24" customHeight="1">
      <c r="A42" s="15"/>
      <c r="B42" s="335" t="str">
        <f>('Step 8 - P&amp;L Forecast pre DS'!B42)</f>
        <v>Total Combined Sales</v>
      </c>
      <c r="C42" s="24"/>
      <c r="D42" s="25">
        <f>SUM(D41+D24)</f>
        <v>0</v>
      </c>
      <c r="E42" s="72">
        <f>SUM('Step 1 - Sales Planning'!I50)</f>
        <v>0</v>
      </c>
      <c r="F42" s="27"/>
      <c r="G42" s="25">
        <f>SUM(G41+G24)</f>
        <v>0</v>
      </c>
      <c r="H42" s="69">
        <f>SUM('Step 1 - Sales Planning'!L50)</f>
        <v>0</v>
      </c>
      <c r="I42" s="24"/>
      <c r="J42" s="66" t="str">
        <f t="shared" si="4"/>
        <v/>
      </c>
      <c r="K42" s="24"/>
      <c r="L42" s="58">
        <f>('Step 1 - Sales Planning'!R51)</f>
        <v>0</v>
      </c>
    </row>
    <row r="43" spans="1:12" s="31" customFormat="1" ht="18" customHeight="1">
      <c r="A43" s="28"/>
      <c r="B43" s="29"/>
      <c r="C43" s="29"/>
      <c r="D43" s="29"/>
      <c r="E43" s="73"/>
      <c r="F43" s="29"/>
      <c r="G43" s="30"/>
      <c r="H43" s="70"/>
      <c r="I43" s="29"/>
      <c r="J43" s="29"/>
      <c r="K43" s="29"/>
    </row>
    <row r="44" spans="1:12" ht="26.25" customHeight="1">
      <c r="A44" s="32"/>
      <c r="B44" s="301" t="str">
        <f>('Step 8 - P&amp;L Forecast pre DS'!B44)</f>
        <v>COGS</v>
      </c>
      <c r="D44" s="759">
        <f>('Step 8 - P&amp;L Forecast pre DS'!D44)</f>
        <v>2018</v>
      </c>
      <c r="E44" s="760"/>
      <c r="G44" s="759">
        <f>('Step 8 - P&amp;L Forecast pre DS'!G44)</f>
        <v>2019</v>
      </c>
      <c r="H44" s="760"/>
    </row>
    <row r="45" spans="1:12" s="19" customFormat="1" ht="42" customHeight="1">
      <c r="A45" s="15"/>
      <c r="B45" s="300" t="str">
        <f>('Step 8 - P&amp;L Forecast pre DS'!B45)</f>
        <v>Description</v>
      </c>
      <c r="C45" s="16"/>
      <c r="D45" s="56" t="str">
        <f>('Step 8 - P&amp;L Forecast pre DS'!D45)</f>
        <v>Actual +      Projected $$$</v>
      </c>
      <c r="E45" s="300" t="str">
        <f>('Step 8 - P&amp;L Forecast pre DS'!E45)</f>
        <v>% to Income</v>
      </c>
      <c r="F45" s="16"/>
      <c r="G45" s="300" t="str">
        <f>('Step 8 - P&amp;L Forecast pre DS'!G45)</f>
        <v>Projected $$$</v>
      </c>
      <c r="H45" s="300" t="str">
        <f>('Step 8 - P&amp;L Forecast pre DS'!H45)</f>
        <v>% to Income</v>
      </c>
      <c r="I45" s="16"/>
      <c r="J45" s="56" t="str">
        <f>('Step 8 - P&amp;L Forecast pre DS'!J45)</f>
        <v>Year over Year         % Change</v>
      </c>
      <c r="K45" s="16"/>
      <c r="L45" s="300" t="str">
        <f>('Step 8 - P&amp;L Forecast pre DS'!L45)</f>
        <v>Comments on Areas of Opportunity</v>
      </c>
    </row>
    <row r="46" spans="1:12" s="36" customFormat="1" ht="24" customHeight="1">
      <c r="A46" s="330">
        <f>('Step 8 - P&amp;L Forecast pre DS'!A46)</f>
        <v>501</v>
      </c>
      <c r="B46" s="58" t="str">
        <f>('Step 8 - P&amp;L Forecast pre DS'!B46)</f>
        <v>Materials [All Profit Centers]</v>
      </c>
      <c r="C46" s="39"/>
      <c r="D46" s="46">
        <f>SUM('Step 2 - COGS Planning'!H12)</f>
        <v>0</v>
      </c>
      <c r="E46" s="66">
        <f>SUM('Step 2 - COGS Planning'!I12)</f>
        <v>0</v>
      </c>
      <c r="F46" s="40"/>
      <c r="G46" s="46">
        <f>SUM('Step 2 - COGS Planning'!K12)</f>
        <v>0</v>
      </c>
      <c r="H46" s="66">
        <f>SUM('Step 2 - COGS Planning'!L12)</f>
        <v>0</v>
      </c>
      <c r="I46" s="39"/>
      <c r="J46" s="66" t="str">
        <f>IF(G46=0,"",(G46-D46)/D46)</f>
        <v/>
      </c>
      <c r="K46" s="39"/>
      <c r="L46" s="217">
        <f>SUM('Step 2 - COGS Planning'!R12)</f>
        <v>0</v>
      </c>
    </row>
    <row r="47" spans="1:12" s="36" customFormat="1" ht="24" customHeight="1">
      <c r="A47" s="330">
        <f>('Step 8 - P&amp;L Forecast pre DS'!A47)</f>
        <v>503</v>
      </c>
      <c r="B47" s="58" t="str">
        <f>('Step 8 - P&amp;L Forecast pre DS'!B47)</f>
        <v>Labor Expense [Net Production Wages]</v>
      </c>
      <c r="C47" s="39"/>
      <c r="D47" s="46">
        <f>SUM('Step 2 - COGS Planning'!H13)</f>
        <v>0</v>
      </c>
      <c r="E47" s="66">
        <f>SUM('Step 2 - COGS Planning'!I13)</f>
        <v>0</v>
      </c>
      <c r="F47" s="40"/>
      <c r="G47" s="46">
        <f>SUM('Step 2 - COGS Planning'!K13)</f>
        <v>0</v>
      </c>
      <c r="H47" s="66">
        <f>SUM('Step 2 - COGS Planning'!L13)</f>
        <v>0</v>
      </c>
      <c r="I47" s="39"/>
      <c r="J47" s="66" t="str">
        <f t="shared" ref="J47:J58" si="5">IF(G47=0,"",(G47-D47)/D47)</f>
        <v/>
      </c>
      <c r="K47" s="39"/>
      <c r="L47" s="217">
        <f>SUM('Step 2 - COGS Planning'!R13)</f>
        <v>0</v>
      </c>
    </row>
    <row r="48" spans="1:12" s="36" customFormat="1" ht="24" customHeight="1">
      <c r="A48" s="330">
        <f>('Step 8 - P&amp;L Forecast pre DS'!A48)</f>
        <v>504</v>
      </c>
      <c r="B48" s="58" t="str">
        <f>('Step 8 - P&amp;L Forecast pre DS'!B48)</f>
        <v>Labor Burden [COGS Payroll Taxes]</v>
      </c>
      <c r="C48" s="39"/>
      <c r="D48" s="46">
        <f>SUM('Step 2 - COGS Planning'!H14)</f>
        <v>0</v>
      </c>
      <c r="E48" s="66">
        <f>SUM('Step 2 - COGS Planning'!I14)</f>
        <v>0</v>
      </c>
      <c r="F48" s="40"/>
      <c r="G48" s="46">
        <f>SUM('Step 2 - COGS Planning'!K14)</f>
        <v>0</v>
      </c>
      <c r="H48" s="66">
        <f>SUM('Step 2 - COGS Planning'!L14)</f>
        <v>0</v>
      </c>
      <c r="I48" s="39"/>
      <c r="J48" s="66" t="str">
        <f t="shared" si="5"/>
        <v/>
      </c>
      <c r="K48" s="39"/>
      <c r="L48" s="217">
        <f>SUM('Step 2 - COGS Planning'!R14)</f>
        <v>0</v>
      </c>
    </row>
    <row r="49" spans="1:12" s="36" customFormat="1" ht="24" customHeight="1">
      <c r="A49" s="330">
        <f>('Step 8 - P&amp;L Forecast pre DS'!A49)</f>
        <v>505</v>
      </c>
      <c r="B49" s="58" t="str">
        <f>('Step 8 - P&amp;L Forecast pre DS'!B49)</f>
        <v>Benefits/Workers Comp. Expense</v>
      </c>
      <c r="C49" s="39"/>
      <c r="D49" s="46">
        <f>SUM('Step 2 - COGS Planning'!H15)</f>
        <v>0</v>
      </c>
      <c r="E49" s="66">
        <f>SUM('Step 2 - COGS Planning'!I15)</f>
        <v>0</v>
      </c>
      <c r="F49" s="40"/>
      <c r="G49" s="46">
        <f>SUM('Step 2 - COGS Planning'!K15)</f>
        <v>0</v>
      </c>
      <c r="H49" s="66">
        <f>SUM('Step 2 - COGS Planning'!L15)</f>
        <v>0</v>
      </c>
      <c r="I49" s="39"/>
      <c r="J49" s="66" t="str">
        <f t="shared" si="5"/>
        <v/>
      </c>
      <c r="K49" s="39"/>
      <c r="L49" s="217">
        <f>SUM('Step 2 - COGS Planning'!R15)</f>
        <v>0</v>
      </c>
    </row>
    <row r="50" spans="1:12" s="36" customFormat="1" ht="24" customHeight="1">
      <c r="A50" s="330">
        <f>('Step 8 - P&amp;L Forecast pre DS'!A50)</f>
        <v>506</v>
      </c>
      <c r="B50" s="58" t="str">
        <f>('Step 8 - P&amp;L Forecast pre DS'!B50)</f>
        <v>Equipment Rental Expense</v>
      </c>
      <c r="C50" s="39"/>
      <c r="D50" s="46">
        <f>SUM('Step 2 - COGS Planning'!H16)</f>
        <v>0</v>
      </c>
      <c r="E50" s="66">
        <f>SUM('Step 2 - COGS Planning'!I16)</f>
        <v>0</v>
      </c>
      <c r="F50" s="40"/>
      <c r="G50" s="46">
        <f>SUM('Step 2 - COGS Planning'!K16)</f>
        <v>0</v>
      </c>
      <c r="H50" s="66">
        <f>SUM('Step 2 - COGS Planning'!L16)</f>
        <v>0</v>
      </c>
      <c r="I50" s="39"/>
      <c r="J50" s="66" t="str">
        <f t="shared" si="5"/>
        <v/>
      </c>
      <c r="K50" s="39"/>
      <c r="L50" s="217">
        <f>SUM('Step 2 - COGS Planning'!R16)</f>
        <v>0</v>
      </c>
    </row>
    <row r="51" spans="1:12" s="36" customFormat="1" ht="24" customHeight="1">
      <c r="A51" s="330">
        <f>('Step 8 - P&amp;L Forecast pre DS'!A51)</f>
        <v>508</v>
      </c>
      <c r="B51" s="58" t="str">
        <f>('Step 8 - P&amp;L Forecast pre DS'!B51)</f>
        <v>Equipment Maintenance &amp; Repair</v>
      </c>
      <c r="C51" s="39"/>
      <c r="D51" s="46">
        <f>SUM('Step 2 - COGS Planning'!H17)</f>
        <v>0</v>
      </c>
      <c r="E51" s="66">
        <f>SUM('Step 2 - COGS Planning'!I17)</f>
        <v>0</v>
      </c>
      <c r="F51" s="40"/>
      <c r="G51" s="46">
        <f>SUM('Step 2 - COGS Planning'!K17)</f>
        <v>0</v>
      </c>
      <c r="H51" s="66">
        <f>SUM('Step 2 - COGS Planning'!L17)</f>
        <v>0</v>
      </c>
      <c r="I51" s="39"/>
      <c r="J51" s="66" t="str">
        <f t="shared" si="5"/>
        <v/>
      </c>
      <c r="K51" s="39"/>
      <c r="L51" s="217">
        <f>SUM('Step 2 - COGS Planning'!R17)</f>
        <v>0</v>
      </c>
    </row>
    <row r="52" spans="1:12" s="36" customFormat="1" ht="24" customHeight="1">
      <c r="A52" s="330">
        <f>('Step 8 - P&amp;L Forecast pre DS'!A52)</f>
        <v>511</v>
      </c>
      <c r="B52" s="58" t="str">
        <f>('Step 8 - P&amp;L Forecast pre DS'!B52)</f>
        <v xml:space="preserve">Subcontracted Expense </v>
      </c>
      <c r="C52" s="39"/>
      <c r="D52" s="46">
        <f>SUM('Step 2 - COGS Planning'!H18)</f>
        <v>0</v>
      </c>
      <c r="E52" s="66">
        <f>SUM('Step 2 - COGS Planning'!I18)</f>
        <v>0</v>
      </c>
      <c r="F52" s="40"/>
      <c r="G52" s="46">
        <f>SUM('Step 2 - COGS Planning'!K18)</f>
        <v>0</v>
      </c>
      <c r="H52" s="66">
        <f>SUM('Step 2 - COGS Planning'!L18)</f>
        <v>0</v>
      </c>
      <c r="I52" s="39"/>
      <c r="J52" s="66" t="str">
        <f t="shared" si="5"/>
        <v/>
      </c>
      <c r="K52" s="39"/>
      <c r="L52" s="217">
        <f>SUM('Step 2 - COGS Planning'!R18)</f>
        <v>0</v>
      </c>
    </row>
    <row r="53" spans="1:12" s="36" customFormat="1" ht="24" customHeight="1">
      <c r="A53" s="330">
        <f>('Step 8 - P&amp;L Forecast pre DS'!A53)</f>
        <v>514</v>
      </c>
      <c r="B53" s="58" t="str">
        <f>('Step 8 - P&amp;L Forecast pre DS'!B53)</f>
        <v>Franchise Fees [Royalties]</v>
      </c>
      <c r="C53" s="39"/>
      <c r="D53" s="46">
        <f>SUM('Step 2 - COGS Planning'!H19)</f>
        <v>0</v>
      </c>
      <c r="E53" s="66">
        <f>SUM('Step 2 - COGS Planning'!I19)</f>
        <v>0</v>
      </c>
      <c r="F53" s="40"/>
      <c r="G53" s="46">
        <f>SUM('Step 2 - COGS Planning'!K19)</f>
        <v>0</v>
      </c>
      <c r="H53" s="66">
        <f>SUM('Step 2 - COGS Planning'!L19)</f>
        <v>0</v>
      </c>
      <c r="I53" s="39"/>
      <c r="J53" s="66" t="str">
        <f t="shared" si="5"/>
        <v/>
      </c>
      <c r="K53" s="39"/>
      <c r="L53" s="217">
        <f>SUM('Step 2 - COGS Planning'!R19)</f>
        <v>0</v>
      </c>
    </row>
    <row r="54" spans="1:12" s="36" customFormat="1" ht="24" customHeight="1">
      <c r="A54" s="330">
        <f>('Step 8 - P&amp;L Forecast pre DS'!A54)</f>
        <v>515</v>
      </c>
      <c r="B54" s="58" t="str">
        <f>('Step 8 - P&amp;L Forecast pre DS'!B54)</f>
        <v>MAP Fees [Ad Fund]</v>
      </c>
      <c r="C54" s="39"/>
      <c r="D54" s="46">
        <f>SUM('Step 2 - COGS Planning'!H20)</f>
        <v>0</v>
      </c>
      <c r="E54" s="66">
        <f>SUM('Step 2 - COGS Planning'!I20)</f>
        <v>0</v>
      </c>
      <c r="F54" s="40"/>
      <c r="G54" s="46">
        <f>SUM('Step 2 - COGS Planning'!K20)</f>
        <v>0</v>
      </c>
      <c r="H54" s="66">
        <f>SUM('Step 2 - COGS Planning'!L20)</f>
        <v>0</v>
      </c>
      <c r="I54" s="39"/>
      <c r="J54" s="66" t="str">
        <f t="shared" si="5"/>
        <v/>
      </c>
      <c r="K54" s="39"/>
      <c r="L54" s="217">
        <f>SUM('Step 2 - COGS Planning'!R20)</f>
        <v>0</v>
      </c>
    </row>
    <row r="55" spans="1:12" s="36" customFormat="1" ht="24" customHeight="1">
      <c r="A55" s="330">
        <f>('Step 8 - P&amp;L Forecast pre DS'!A55)</f>
        <v>525</v>
      </c>
      <c r="B55" s="58" t="str">
        <f>('Step 8 - P&amp;L Forecast pre DS'!B55)</f>
        <v>Vehicle Expense [COGS]</v>
      </c>
      <c r="C55" s="39"/>
      <c r="D55" s="46">
        <f>SUM('Step 2 - COGS Planning'!H21)</f>
        <v>0</v>
      </c>
      <c r="E55" s="66">
        <f>SUM('Step 2 - COGS Planning'!I21)</f>
        <v>0</v>
      </c>
      <c r="F55" s="40"/>
      <c r="G55" s="46">
        <f>SUM('Step 2 - COGS Planning'!K21)</f>
        <v>0</v>
      </c>
      <c r="H55" s="66">
        <f>SUM('Step 2 - COGS Planning'!L21)</f>
        <v>0</v>
      </c>
      <c r="I55" s="39"/>
      <c r="J55" s="66" t="str">
        <f t="shared" si="5"/>
        <v/>
      </c>
      <c r="K55" s="39"/>
      <c r="L55" s="217">
        <f>SUM('Step 2 - COGS Planning'!R21)</f>
        <v>0</v>
      </c>
    </row>
    <row r="56" spans="1:12" s="36" customFormat="1" ht="24" customHeight="1">
      <c r="A56" s="330">
        <f>('Step 8 - P&amp;L Forecast pre DS'!A56)</f>
        <v>0</v>
      </c>
      <c r="B56" s="58" t="str">
        <f>('Step 8 - P&amp;L Forecast pre DS'!B56)</f>
        <v>Fuel [Vehicle &amp; Equipment]</v>
      </c>
      <c r="C56" s="39"/>
      <c r="D56" s="46">
        <f>SUM('Step 2 - COGS Planning'!H22)</f>
        <v>0</v>
      </c>
      <c r="E56" s="66">
        <f>SUM('Step 2 - COGS Planning'!I22)</f>
        <v>0</v>
      </c>
      <c r="F56" s="40"/>
      <c r="G56" s="46">
        <f>SUM('Step 2 - COGS Planning'!K22)</f>
        <v>0</v>
      </c>
      <c r="H56" s="66">
        <f>SUM('Step 2 - COGS Planning'!L22)</f>
        <v>0</v>
      </c>
      <c r="I56" s="39"/>
      <c r="J56" s="66" t="str">
        <f t="shared" ref="J56" si="6">IF(G56=0,"",(G56-D56)/D56)</f>
        <v/>
      </c>
      <c r="K56" s="39"/>
      <c r="L56" s="217">
        <f>SUM('Step 2 - COGS Planning'!R22)</f>
        <v>0</v>
      </c>
    </row>
    <row r="57" spans="1:12" s="36" customFormat="1" ht="24" customHeight="1">
      <c r="A57" s="330">
        <f>('Step 8 - P&amp;L Forecast pre DS'!A57)</f>
        <v>0</v>
      </c>
      <c r="B57" s="58">
        <f>('Step 8 - P&amp;L Forecast pre DS'!B57)</f>
        <v>0</v>
      </c>
      <c r="C57" s="39"/>
      <c r="D57" s="46">
        <f>SUM('Step 2 - COGS Planning'!H23)</f>
        <v>0</v>
      </c>
      <c r="E57" s="66">
        <f>SUM('Step 2 - COGS Planning'!I23)</f>
        <v>0</v>
      </c>
      <c r="F57" s="40"/>
      <c r="G57" s="46">
        <f>SUM('Step 2 - COGS Planning'!K23)</f>
        <v>0</v>
      </c>
      <c r="H57" s="66">
        <f>SUM('Step 2 - COGS Planning'!L23)</f>
        <v>0</v>
      </c>
      <c r="I57" s="39"/>
      <c r="J57" s="66" t="str">
        <f t="shared" ref="J57" si="7">IF(G57=0,"",(G57-D57)/D57)</f>
        <v/>
      </c>
      <c r="K57" s="39"/>
      <c r="L57" s="217">
        <f>SUM('Step 2 - COGS Planning'!R23)</f>
        <v>0</v>
      </c>
    </row>
    <row r="58" spans="1:12" s="36" customFormat="1" ht="24" customHeight="1">
      <c r="A58" s="15"/>
      <c r="B58" s="334" t="str">
        <f>('Step 8 - P&amp;L Forecast pre DS'!B58)</f>
        <v>Total COGS</v>
      </c>
      <c r="C58" s="40"/>
      <c r="D58" s="22">
        <f>SUM(D46:D57)</f>
        <v>0</v>
      </c>
      <c r="E58" s="71">
        <f>SUM('Step 2 - COGS Planning'!I24)</f>
        <v>0</v>
      </c>
      <c r="F58" s="41"/>
      <c r="G58" s="22">
        <f>SUM(G46:G57)</f>
        <v>0</v>
      </c>
      <c r="H58" s="71">
        <f>SUM('Step 2 - COGS Planning'!L24)</f>
        <v>0</v>
      </c>
      <c r="I58" s="40"/>
      <c r="J58" s="66" t="str">
        <f t="shared" si="5"/>
        <v/>
      </c>
      <c r="K58" s="40"/>
      <c r="L58" s="217">
        <f>SUM('Step 2 - COGS Planning'!R24)</f>
        <v>0</v>
      </c>
    </row>
    <row r="59" spans="1:12" ht="18" customHeight="1">
      <c r="A59" s="32"/>
      <c r="E59" s="74"/>
      <c r="L59" s="42"/>
    </row>
    <row r="60" spans="1:12" ht="26.25" customHeight="1">
      <c r="A60" s="32"/>
      <c r="B60" s="301" t="str">
        <f>('Step 8 - P&amp;L Forecast pre DS'!B60)</f>
        <v>Gross Profit</v>
      </c>
      <c r="D60" s="759">
        <f>('Step 8 - P&amp;L Forecast pre DS'!D60)</f>
        <v>2018</v>
      </c>
      <c r="E60" s="760"/>
      <c r="G60" s="759">
        <f>('Step 8 - P&amp;L Forecast pre DS'!G60)</f>
        <v>2019</v>
      </c>
      <c r="H60" s="760"/>
    </row>
    <row r="61" spans="1:12" s="19" customFormat="1" ht="42" customHeight="1">
      <c r="A61" s="15"/>
      <c r="B61" s="300" t="str">
        <f>('Step 8 - P&amp;L Forecast pre DS'!B61)</f>
        <v>Description</v>
      </c>
      <c r="C61" s="16"/>
      <c r="D61" s="56" t="str">
        <f>('Step 8 - P&amp;L Forecast pre DS'!D61)</f>
        <v>Actual +      Projected $$$</v>
      </c>
      <c r="E61" s="300" t="str">
        <f>('Step 8 - P&amp;L Forecast pre DS'!E61)</f>
        <v>% to Income</v>
      </c>
      <c r="F61" s="16"/>
      <c r="G61" s="300" t="str">
        <f>('Step 8 - P&amp;L Forecast pre DS'!G61)</f>
        <v>Projected $$$</v>
      </c>
      <c r="H61" s="300" t="str">
        <f>('Step 8 - P&amp;L Forecast pre DS'!H61)</f>
        <v>% to Income</v>
      </c>
      <c r="I61" s="16"/>
      <c r="J61" s="56" t="str">
        <f>('Step 8 - P&amp;L Forecast pre DS'!J61)</f>
        <v>Year over Year         % Change</v>
      </c>
      <c r="K61" s="16"/>
      <c r="L61" s="300" t="str">
        <f>('Step 8 - P&amp;L Forecast pre DS'!L61)</f>
        <v>Comments on Areas of Opportunity</v>
      </c>
    </row>
    <row r="62" spans="1:12" s="36" customFormat="1" ht="24" customHeight="1">
      <c r="A62" s="43"/>
      <c r="B62" s="38" t="s">
        <v>6</v>
      </c>
      <c r="C62" s="39"/>
      <c r="D62" s="46">
        <f>SUM('Step 3 - Gross Profit Analysis'!H7)</f>
        <v>0</v>
      </c>
      <c r="E62" s="66">
        <f>SUM('Step 3 - Gross Profit Analysis'!I7)</f>
        <v>0</v>
      </c>
      <c r="F62" s="39"/>
      <c r="G62" s="46">
        <f>SUM('Step 3 - Gross Profit Analysis'!K7)</f>
        <v>0</v>
      </c>
      <c r="H62" s="53">
        <f>SUM('Step 3 - Gross Profit Analysis'!L7)</f>
        <v>0</v>
      </c>
      <c r="I62" s="39"/>
      <c r="J62" s="53" t="e">
        <f>SUM((G63-D63)/D63)</f>
        <v>#DIV/0!</v>
      </c>
      <c r="K62" s="39"/>
      <c r="L62" s="58">
        <f>('Step 3 - Gross Profit Analysis'!R7)</f>
        <v>0</v>
      </c>
    </row>
    <row r="63" spans="1:12" s="36" customFormat="1" ht="24" customHeight="1">
      <c r="A63" s="15"/>
      <c r="B63" s="334" t="str">
        <f>('Step 8 - P&amp;L Forecast pre DS'!B63)</f>
        <v>Total GROSS PROFIT</v>
      </c>
      <c r="C63" s="40"/>
      <c r="D63" s="22">
        <f>SUM(D62)</f>
        <v>0</v>
      </c>
      <c r="E63" s="71">
        <f>SUM(E62)</f>
        <v>0</v>
      </c>
      <c r="F63" s="41"/>
      <c r="G63" s="22">
        <f>SUM(G62)</f>
        <v>0</v>
      </c>
      <c r="H63" s="114">
        <f>SUM(H62)</f>
        <v>0</v>
      </c>
      <c r="I63" s="41"/>
      <c r="J63" s="114" t="e">
        <f>SUM(J62)</f>
        <v>#DIV/0!</v>
      </c>
      <c r="K63" s="40"/>
      <c r="L63" s="58">
        <f>('Step 3 - Gross Profit Analysis'!R8)</f>
        <v>0</v>
      </c>
    </row>
    <row r="64" spans="1:12" ht="18" customHeight="1">
      <c r="E64" s="74"/>
    </row>
    <row r="65" spans="1:12" ht="26.25" customHeight="1">
      <c r="A65" s="32"/>
      <c r="B65" s="301" t="str">
        <f>('Step 8 - P&amp;L Forecast pre DS'!B65)</f>
        <v>Fixed Expense (G&amp;A)</v>
      </c>
      <c r="D65" s="759">
        <f>('Step 8 - P&amp;L Forecast pre DS'!D65)</f>
        <v>2018</v>
      </c>
      <c r="E65" s="760"/>
      <c r="G65" s="759">
        <f>('Step 8 - P&amp;L Forecast pre DS'!G65)</f>
        <v>2019</v>
      </c>
      <c r="H65" s="760"/>
    </row>
    <row r="66" spans="1:12" s="19" customFormat="1" ht="42" customHeight="1">
      <c r="A66" s="15"/>
      <c r="B66" s="300" t="str">
        <f>('Step 8 - P&amp;L Forecast pre DS'!B66)</f>
        <v>Description</v>
      </c>
      <c r="C66" s="16"/>
      <c r="D66" s="56" t="str">
        <f>('Step 8 - P&amp;L Forecast pre DS'!D66)</f>
        <v>Actual +      Projected $$$</v>
      </c>
      <c r="E66" s="300" t="str">
        <f>('Step 8 - P&amp;L Forecast pre DS'!E66)</f>
        <v>% to Income</v>
      </c>
      <c r="F66" s="16"/>
      <c r="G66" s="300" t="str">
        <f>('Step 8 - P&amp;L Forecast pre DS'!G66)</f>
        <v>Projected $$$</v>
      </c>
      <c r="H66" s="300" t="str">
        <f>('Step 8 - P&amp;L Forecast pre DS'!H66)</f>
        <v>% to Income</v>
      </c>
      <c r="I66" s="16"/>
      <c r="J66" s="56" t="str">
        <f>('Step 8 - P&amp;L Forecast pre DS'!J66)</f>
        <v>Year over Year         % Change</v>
      </c>
      <c r="K66" s="16"/>
      <c r="L66" s="300" t="str">
        <f>('Step 8 - P&amp;L Forecast pre DS'!L66)</f>
        <v>Comments on Areas of Opportunity</v>
      </c>
    </row>
    <row r="67" spans="1:12" s="36" customFormat="1" ht="24" customHeight="1">
      <c r="A67" s="330">
        <f>('Step 8 - P&amp;L Forecast pre DS'!A67)</f>
        <v>600</v>
      </c>
      <c r="B67" s="58" t="str">
        <f>('Step 8 - P&amp;L Forecast pre DS'!B67)</f>
        <v>Salary - Officers</v>
      </c>
      <c r="C67" s="39"/>
      <c r="D67" s="46">
        <f>SUM('Step 4 - Fixed Expense Planning'!H8)</f>
        <v>0</v>
      </c>
      <c r="E67" s="66">
        <f>SUM('Step 4 - Fixed Expense Planning'!I8)</f>
        <v>0</v>
      </c>
      <c r="F67" s="39"/>
      <c r="G67" s="46">
        <f>SUM('Step 4 - Fixed Expense Planning'!K8)</f>
        <v>0</v>
      </c>
      <c r="H67" s="66">
        <f>SUM('Step 4 - Fixed Expense Planning'!L8)</f>
        <v>0</v>
      </c>
      <c r="I67" s="39"/>
      <c r="J67" s="66" t="str">
        <f t="shared" ref="J67:J102" si="8">IF(G67=0,"",(G67-D67)/D67)</f>
        <v/>
      </c>
      <c r="K67" s="39"/>
      <c r="L67" s="58">
        <f>('Step 4 - Fixed Expense Planning'!R8)</f>
        <v>0</v>
      </c>
    </row>
    <row r="68" spans="1:12" s="36" customFormat="1" ht="24" customHeight="1">
      <c r="A68" s="330">
        <f>('Step 8 - P&amp;L Forecast pre DS'!A68)</f>
        <v>601</v>
      </c>
      <c r="B68" s="58" t="str">
        <f>('Step 8 - P&amp;L Forecast pre DS'!B68)</f>
        <v>Salaries - Management</v>
      </c>
      <c r="C68" s="39"/>
      <c r="D68" s="46">
        <f>SUM('Step 4 - Fixed Expense Planning'!H9)</f>
        <v>0</v>
      </c>
      <c r="E68" s="66">
        <f>SUM('Step 4 - Fixed Expense Planning'!I9)</f>
        <v>0</v>
      </c>
      <c r="F68" s="39"/>
      <c r="G68" s="46">
        <f>SUM('Step 4 - Fixed Expense Planning'!K9)</f>
        <v>0</v>
      </c>
      <c r="H68" s="66">
        <f>SUM('Step 4 - Fixed Expense Planning'!L9)</f>
        <v>0</v>
      </c>
      <c r="I68" s="39"/>
      <c r="J68" s="66" t="str">
        <f t="shared" si="8"/>
        <v/>
      </c>
      <c r="K68" s="39"/>
      <c r="L68" s="58">
        <f>('Step 4 - Fixed Expense Planning'!R9)</f>
        <v>0</v>
      </c>
    </row>
    <row r="69" spans="1:12" s="36" customFormat="1" ht="24" customHeight="1">
      <c r="A69" s="330">
        <f>('Step 8 - P&amp;L Forecast pre DS'!A69)</f>
        <v>602</v>
      </c>
      <c r="B69" s="58" t="str">
        <f>('Step 8 - P&amp;L Forecast pre DS'!B69)</f>
        <v>Salaries - Administration</v>
      </c>
      <c r="C69" s="39"/>
      <c r="D69" s="46">
        <f>SUM('Step 4 - Fixed Expense Planning'!H10)</f>
        <v>0</v>
      </c>
      <c r="E69" s="66">
        <f>SUM('Step 4 - Fixed Expense Planning'!I10)</f>
        <v>0</v>
      </c>
      <c r="F69" s="39"/>
      <c r="G69" s="46">
        <f>SUM('Step 4 - Fixed Expense Planning'!K10)</f>
        <v>0</v>
      </c>
      <c r="H69" s="66">
        <f>SUM('Step 4 - Fixed Expense Planning'!L10)</f>
        <v>0</v>
      </c>
      <c r="I69" s="39"/>
      <c r="J69" s="66" t="str">
        <f t="shared" si="8"/>
        <v/>
      </c>
      <c r="K69" s="39"/>
      <c r="L69" s="58">
        <f>('Step 4 - Fixed Expense Planning'!R10)</f>
        <v>0</v>
      </c>
    </row>
    <row r="70" spans="1:12" s="36" customFormat="1" ht="24" customHeight="1">
      <c r="A70" s="330">
        <f>('Step 8 - P&amp;L Forecast pre DS'!A70)</f>
        <v>603</v>
      </c>
      <c r="B70" s="58" t="str">
        <f>('Step 8 - P&amp;L Forecast pre DS'!B70)</f>
        <v>Salaries - Sales</v>
      </c>
      <c r="C70" s="39"/>
      <c r="D70" s="46">
        <f>SUM('Step 4 - Fixed Expense Planning'!H11)</f>
        <v>0</v>
      </c>
      <c r="E70" s="66">
        <f>SUM('Step 4 - Fixed Expense Planning'!I11)</f>
        <v>0</v>
      </c>
      <c r="F70" s="39"/>
      <c r="G70" s="46">
        <f>SUM('Step 4 - Fixed Expense Planning'!K11)</f>
        <v>0</v>
      </c>
      <c r="H70" s="66">
        <f>SUM('Step 4 - Fixed Expense Planning'!L11)</f>
        <v>0</v>
      </c>
      <c r="I70" s="39"/>
      <c r="J70" s="66" t="str">
        <f t="shared" si="8"/>
        <v/>
      </c>
      <c r="K70" s="39"/>
      <c r="L70" s="58">
        <f>('Step 4 - Fixed Expense Planning'!R11)</f>
        <v>0</v>
      </c>
    </row>
    <row r="71" spans="1:12" s="36" customFormat="1" ht="24" customHeight="1">
      <c r="A71" s="330">
        <f>('Step 8 - P&amp;L Forecast pre DS'!A71)</f>
        <v>604</v>
      </c>
      <c r="B71" s="58" t="str">
        <f>('Step 8 - P&amp;L Forecast pre DS'!B71)</f>
        <v>Bonuses &amp; Commissions</v>
      </c>
      <c r="C71" s="39"/>
      <c r="D71" s="46">
        <f>SUM('Step 4 - Fixed Expense Planning'!H12)</f>
        <v>0</v>
      </c>
      <c r="E71" s="66">
        <f>SUM('Step 4 - Fixed Expense Planning'!I12)</f>
        <v>0</v>
      </c>
      <c r="F71" s="39"/>
      <c r="G71" s="46">
        <f>SUM('Step 4 - Fixed Expense Planning'!K12)</f>
        <v>0</v>
      </c>
      <c r="H71" s="66">
        <f>SUM('Step 4 - Fixed Expense Planning'!L12)</f>
        <v>0</v>
      </c>
      <c r="I71" s="39"/>
      <c r="J71" s="66" t="str">
        <f t="shared" si="8"/>
        <v/>
      </c>
      <c r="K71" s="39"/>
      <c r="L71" s="58">
        <f>('Step 4 - Fixed Expense Planning'!R12)</f>
        <v>0</v>
      </c>
    </row>
    <row r="72" spans="1:12" s="36" customFormat="1" ht="24" customHeight="1">
      <c r="A72" s="330">
        <f>('Step 8 - P&amp;L Forecast pre DS'!A72)</f>
        <v>605</v>
      </c>
      <c r="B72" s="58" t="str">
        <f>('Step 8 - P&amp;L Forecast pre DS'!B72)</f>
        <v>Payroll Expenses</v>
      </c>
      <c r="C72" s="39"/>
      <c r="D72" s="46">
        <f>SUM('Step 4 - Fixed Expense Planning'!H13)</f>
        <v>0</v>
      </c>
      <c r="E72" s="66">
        <f>SUM('Step 4 - Fixed Expense Planning'!I13)</f>
        <v>0</v>
      </c>
      <c r="F72" s="39"/>
      <c r="G72" s="46">
        <f>SUM('Step 4 - Fixed Expense Planning'!K13)</f>
        <v>0</v>
      </c>
      <c r="H72" s="66">
        <f>SUM('Step 4 - Fixed Expense Planning'!L13)</f>
        <v>0</v>
      </c>
      <c r="I72" s="39"/>
      <c r="J72" s="66" t="str">
        <f t="shared" si="8"/>
        <v/>
      </c>
      <c r="K72" s="39"/>
      <c r="L72" s="58">
        <f>('Step 4 - Fixed Expense Planning'!R13)</f>
        <v>0</v>
      </c>
    </row>
    <row r="73" spans="1:12" s="36" customFormat="1" ht="24" customHeight="1">
      <c r="A73" s="330">
        <f>('Step 8 - P&amp;L Forecast pre DS'!A73)</f>
        <v>606</v>
      </c>
      <c r="B73" s="58" t="str">
        <f>('Step 8 - P&amp;L Forecast pre DS'!B73)</f>
        <v>Benefits/WC - Mgmt &amp; Admin</v>
      </c>
      <c r="C73" s="39"/>
      <c r="D73" s="46">
        <f>SUM('Step 4 - Fixed Expense Planning'!H14)</f>
        <v>0</v>
      </c>
      <c r="E73" s="66">
        <f>SUM('Step 4 - Fixed Expense Planning'!I14)</f>
        <v>0</v>
      </c>
      <c r="F73" s="39"/>
      <c r="G73" s="46">
        <f>SUM('Step 4 - Fixed Expense Planning'!K14)</f>
        <v>0</v>
      </c>
      <c r="H73" s="66">
        <f>SUM('Step 4 - Fixed Expense Planning'!L14)</f>
        <v>0</v>
      </c>
      <c r="I73" s="39"/>
      <c r="J73" s="66" t="str">
        <f t="shared" si="8"/>
        <v/>
      </c>
      <c r="K73" s="39"/>
      <c r="L73" s="58">
        <f>('Step 4 - Fixed Expense Planning'!R14)</f>
        <v>0</v>
      </c>
    </row>
    <row r="74" spans="1:12" s="36" customFormat="1" ht="24" customHeight="1">
      <c r="A74" s="330">
        <f>('Step 8 - P&amp;L Forecast pre DS'!A74)</f>
        <v>607</v>
      </c>
      <c r="B74" s="58" t="str">
        <f>('Step 8 - P&amp;L Forecast pre DS'!B74)</f>
        <v>Training</v>
      </c>
      <c r="C74" s="39"/>
      <c r="D74" s="46">
        <f>SUM('Step 4 - Fixed Expense Planning'!H15)</f>
        <v>0</v>
      </c>
      <c r="E74" s="66">
        <f>SUM('Step 4 - Fixed Expense Planning'!I15)</f>
        <v>0</v>
      </c>
      <c r="F74" s="39"/>
      <c r="G74" s="46">
        <f>SUM('Step 4 - Fixed Expense Planning'!K15)</f>
        <v>0</v>
      </c>
      <c r="H74" s="66">
        <f>SUM('Step 4 - Fixed Expense Planning'!L15)</f>
        <v>0</v>
      </c>
      <c r="I74" s="39"/>
      <c r="J74" s="66" t="str">
        <f t="shared" si="8"/>
        <v/>
      </c>
      <c r="K74" s="39"/>
      <c r="L74" s="58">
        <f>('Step 4 - Fixed Expense Planning'!R15)</f>
        <v>0</v>
      </c>
    </row>
    <row r="75" spans="1:12" s="36" customFormat="1" ht="24" customHeight="1">
      <c r="A75" s="330">
        <f>('Step 8 - P&amp;L Forecast pre DS'!A75)</f>
        <v>608</v>
      </c>
      <c r="B75" s="58" t="str">
        <f>('Step 8 - P&amp;L Forecast pre DS'!B75)</f>
        <v>Rent Expense</v>
      </c>
      <c r="C75" s="39"/>
      <c r="D75" s="46">
        <f>SUM('Step 4 - Fixed Expense Planning'!H16)</f>
        <v>0</v>
      </c>
      <c r="E75" s="66">
        <f>SUM('Step 4 - Fixed Expense Planning'!I16)</f>
        <v>0</v>
      </c>
      <c r="F75" s="39"/>
      <c r="G75" s="46">
        <f>SUM('Step 4 - Fixed Expense Planning'!K16)</f>
        <v>0</v>
      </c>
      <c r="H75" s="66">
        <f>SUM('Step 4 - Fixed Expense Planning'!L16)</f>
        <v>0</v>
      </c>
      <c r="I75" s="39"/>
      <c r="J75" s="66" t="str">
        <f t="shared" si="8"/>
        <v/>
      </c>
      <c r="K75" s="39"/>
      <c r="L75" s="58">
        <f>('Step 4 - Fixed Expense Planning'!R16)</f>
        <v>0</v>
      </c>
    </row>
    <row r="76" spans="1:12" s="36" customFormat="1" ht="24" customHeight="1">
      <c r="A76" s="330">
        <f>('Step 8 - P&amp;L Forecast pre DS'!A76)</f>
        <v>609</v>
      </c>
      <c r="B76" s="58" t="str">
        <f>('Step 8 - P&amp;L Forecast pre DS'!B76)</f>
        <v>Utilities</v>
      </c>
      <c r="C76" s="39"/>
      <c r="D76" s="46">
        <f>SUM('Step 4 - Fixed Expense Planning'!H17)</f>
        <v>0</v>
      </c>
      <c r="E76" s="66">
        <f>SUM('Step 4 - Fixed Expense Planning'!I17)</f>
        <v>0</v>
      </c>
      <c r="F76" s="39"/>
      <c r="G76" s="46">
        <f>SUM('Step 4 - Fixed Expense Planning'!K17)</f>
        <v>0</v>
      </c>
      <c r="H76" s="66">
        <f>SUM('Step 4 - Fixed Expense Planning'!L17)</f>
        <v>0</v>
      </c>
      <c r="I76" s="39"/>
      <c r="J76" s="66" t="str">
        <f t="shared" si="8"/>
        <v/>
      </c>
      <c r="K76" s="39"/>
      <c r="L76" s="58">
        <f>('Step 4 - Fixed Expense Planning'!R17)</f>
        <v>0</v>
      </c>
    </row>
    <row r="77" spans="1:12" s="36" customFormat="1" ht="24" customHeight="1">
      <c r="A77" s="330">
        <f>('Step 8 - P&amp;L Forecast pre DS'!A77)</f>
        <v>610</v>
      </c>
      <c r="B77" s="58" t="str">
        <f>('Step 8 - P&amp;L Forecast pre DS'!B77)</f>
        <v>Offsite Storage</v>
      </c>
      <c r="C77" s="39"/>
      <c r="D77" s="46">
        <f>SUM('Step 4 - Fixed Expense Planning'!H18)</f>
        <v>0</v>
      </c>
      <c r="E77" s="66">
        <f>SUM('Step 4 - Fixed Expense Planning'!I18)</f>
        <v>0</v>
      </c>
      <c r="F77" s="39"/>
      <c r="G77" s="46">
        <f>SUM('Step 4 - Fixed Expense Planning'!K18)</f>
        <v>0</v>
      </c>
      <c r="H77" s="66">
        <f>SUM('Step 4 - Fixed Expense Planning'!L18)</f>
        <v>0</v>
      </c>
      <c r="I77" s="39"/>
      <c r="J77" s="66" t="str">
        <f t="shared" si="8"/>
        <v/>
      </c>
      <c r="K77" s="39"/>
      <c r="L77" s="58">
        <f>('Step 4 - Fixed Expense Planning'!R18)</f>
        <v>0</v>
      </c>
    </row>
    <row r="78" spans="1:12" s="36" customFormat="1" ht="24" customHeight="1">
      <c r="A78" s="330">
        <f>('Step 8 - P&amp;L Forecast pre DS'!A78)</f>
        <v>611</v>
      </c>
      <c r="B78" s="58" t="str">
        <f>('Step 8 - P&amp;L Forecast pre DS'!B78)</f>
        <v>Building Repair &amp; Maintenance</v>
      </c>
      <c r="C78" s="39"/>
      <c r="D78" s="46">
        <f>SUM('Step 4 - Fixed Expense Planning'!H19)</f>
        <v>0</v>
      </c>
      <c r="E78" s="66">
        <f>SUM('Step 4 - Fixed Expense Planning'!I19)</f>
        <v>0</v>
      </c>
      <c r="F78" s="39"/>
      <c r="G78" s="46">
        <f>SUM('Step 4 - Fixed Expense Planning'!K19)</f>
        <v>0</v>
      </c>
      <c r="H78" s="66">
        <f>SUM('Step 4 - Fixed Expense Planning'!L19)</f>
        <v>0</v>
      </c>
      <c r="I78" s="39"/>
      <c r="J78" s="66" t="str">
        <f t="shared" si="8"/>
        <v/>
      </c>
      <c r="K78" s="39"/>
      <c r="L78" s="58">
        <f>('Step 4 - Fixed Expense Planning'!R19)</f>
        <v>0</v>
      </c>
    </row>
    <row r="79" spans="1:12" s="36" customFormat="1" ht="24" customHeight="1">
      <c r="A79" s="330">
        <f>('Step 8 - P&amp;L Forecast pre DS'!A79)</f>
        <v>612</v>
      </c>
      <c r="B79" s="58" t="str">
        <f>('Step 8 - P&amp;L Forecast pre DS'!B79)</f>
        <v>Telephone Expense</v>
      </c>
      <c r="C79" s="39"/>
      <c r="D79" s="46">
        <f>SUM('Step 4 - Fixed Expense Planning'!H20)</f>
        <v>0</v>
      </c>
      <c r="E79" s="66">
        <f>SUM('Step 4 - Fixed Expense Planning'!I20)</f>
        <v>0</v>
      </c>
      <c r="F79" s="39"/>
      <c r="G79" s="46">
        <f>SUM('Step 4 - Fixed Expense Planning'!K20)</f>
        <v>0</v>
      </c>
      <c r="H79" s="66">
        <f>SUM('Step 4 - Fixed Expense Planning'!L20)</f>
        <v>0</v>
      </c>
      <c r="I79" s="39"/>
      <c r="J79" s="66" t="str">
        <f t="shared" si="8"/>
        <v/>
      </c>
      <c r="K79" s="39"/>
      <c r="L79" s="58">
        <f>('Step 4 - Fixed Expense Planning'!R20)</f>
        <v>0</v>
      </c>
    </row>
    <row r="80" spans="1:12" s="36" customFormat="1" ht="24" customHeight="1">
      <c r="A80" s="330">
        <f>('Step 8 - P&amp;L Forecast pre DS'!A80)</f>
        <v>613</v>
      </c>
      <c r="B80" s="58" t="str">
        <f>('Step 8 - P&amp;L Forecast pre DS'!B80)</f>
        <v>Insurance</v>
      </c>
      <c r="C80" s="39"/>
      <c r="D80" s="46">
        <f>SUM('Step 4 - Fixed Expense Planning'!H21)</f>
        <v>0</v>
      </c>
      <c r="E80" s="66">
        <f>SUM('Step 4 - Fixed Expense Planning'!I21)</f>
        <v>0</v>
      </c>
      <c r="F80" s="39"/>
      <c r="G80" s="46">
        <f>SUM('Step 4 - Fixed Expense Planning'!K21)</f>
        <v>0</v>
      </c>
      <c r="H80" s="66">
        <f>SUM('Step 4 - Fixed Expense Planning'!L21)</f>
        <v>0</v>
      </c>
      <c r="I80" s="39"/>
      <c r="J80" s="66" t="str">
        <f t="shared" si="8"/>
        <v/>
      </c>
      <c r="K80" s="39"/>
      <c r="L80" s="58">
        <f>('Step 4 - Fixed Expense Planning'!R21)</f>
        <v>0</v>
      </c>
    </row>
    <row r="81" spans="1:12" s="36" customFormat="1" ht="24" customHeight="1">
      <c r="A81" s="330">
        <f>('Step 8 - P&amp;L Forecast pre DS'!A81)</f>
        <v>614</v>
      </c>
      <c r="B81" s="58" t="str">
        <f>('Step 8 - P&amp;L Forecast pre DS'!B81)</f>
        <v>Credit Card Service Fees</v>
      </c>
      <c r="C81" s="39"/>
      <c r="D81" s="46">
        <f>SUM('Step 4 - Fixed Expense Planning'!H22)</f>
        <v>0</v>
      </c>
      <c r="E81" s="66">
        <f>SUM('Step 4 - Fixed Expense Planning'!I22)</f>
        <v>0</v>
      </c>
      <c r="F81" s="39"/>
      <c r="G81" s="46">
        <f>SUM('Step 4 - Fixed Expense Planning'!K22)</f>
        <v>0</v>
      </c>
      <c r="H81" s="66">
        <f>SUM('Step 4 - Fixed Expense Planning'!L22)</f>
        <v>0</v>
      </c>
      <c r="I81" s="39"/>
      <c r="J81" s="66" t="str">
        <f t="shared" si="8"/>
        <v/>
      </c>
      <c r="K81" s="39"/>
      <c r="L81" s="58">
        <f>('Step 4 - Fixed Expense Planning'!R22)</f>
        <v>0</v>
      </c>
    </row>
    <row r="82" spans="1:12" s="36" customFormat="1" ht="24" customHeight="1">
      <c r="A82" s="330">
        <f>('Step 8 - P&amp;L Forecast pre DS'!A82)</f>
        <v>615</v>
      </c>
      <c r="B82" s="58" t="str">
        <f>('Step 8 - P&amp;L Forecast pre DS'!B82)</f>
        <v>Taxes</v>
      </c>
      <c r="C82" s="39"/>
      <c r="D82" s="46">
        <f>SUM('Step 4 - Fixed Expense Planning'!H23)</f>
        <v>0</v>
      </c>
      <c r="E82" s="66">
        <f>SUM('Step 4 - Fixed Expense Planning'!I23)</f>
        <v>0</v>
      </c>
      <c r="F82" s="39"/>
      <c r="G82" s="46">
        <f>SUM('Step 4 - Fixed Expense Planning'!K23)</f>
        <v>0</v>
      </c>
      <c r="H82" s="66">
        <f>SUM('Step 4 - Fixed Expense Planning'!L23)</f>
        <v>0</v>
      </c>
      <c r="I82" s="39"/>
      <c r="J82" s="66" t="str">
        <f t="shared" si="8"/>
        <v/>
      </c>
      <c r="K82" s="39"/>
      <c r="L82" s="58">
        <f>('Step 4 - Fixed Expense Planning'!R23)</f>
        <v>0</v>
      </c>
    </row>
    <row r="83" spans="1:12" s="36" customFormat="1" ht="24" customHeight="1">
      <c r="A83" s="330">
        <f>('Step 8 - P&amp;L Forecast pre DS'!A83)</f>
        <v>616</v>
      </c>
      <c r="B83" s="58" t="str">
        <f>('Step 8 - P&amp;L Forecast pre DS'!B83)</f>
        <v>Advertising &amp; Marketing</v>
      </c>
      <c r="C83" s="39"/>
      <c r="D83" s="46">
        <f>SUM('Step 4 - Fixed Expense Planning'!H24)</f>
        <v>0</v>
      </c>
      <c r="E83" s="66">
        <f>SUM('Step 4 - Fixed Expense Planning'!I24)</f>
        <v>0</v>
      </c>
      <c r="F83" s="39"/>
      <c r="G83" s="46">
        <f>SUM('Step 4 - Fixed Expense Planning'!K24)</f>
        <v>0</v>
      </c>
      <c r="H83" s="66">
        <f>SUM('Step 4 - Fixed Expense Planning'!L24)</f>
        <v>0</v>
      </c>
      <c r="I83" s="39"/>
      <c r="J83" s="66" t="str">
        <f t="shared" si="8"/>
        <v/>
      </c>
      <c r="K83" s="39"/>
      <c r="L83" s="58">
        <f>('Step 4 - Fixed Expense Planning'!R24)</f>
        <v>0</v>
      </c>
    </row>
    <row r="84" spans="1:12" s="36" customFormat="1" ht="24" customHeight="1">
      <c r="A84" s="330">
        <f>('Step 8 - P&amp;L Forecast pre DS'!A84)</f>
        <v>617</v>
      </c>
      <c r="B84" s="58" t="str">
        <f>('Step 8 - P&amp;L Forecast pre DS'!B84)</f>
        <v>Recruiting</v>
      </c>
      <c r="C84" s="39"/>
      <c r="D84" s="46">
        <f>SUM('Step 4 - Fixed Expense Planning'!H25)</f>
        <v>0</v>
      </c>
      <c r="E84" s="66">
        <f>SUM('Step 4 - Fixed Expense Planning'!I25)</f>
        <v>0</v>
      </c>
      <c r="F84" s="39"/>
      <c r="G84" s="46">
        <f>SUM('Step 4 - Fixed Expense Planning'!K25)</f>
        <v>0</v>
      </c>
      <c r="H84" s="66">
        <f>SUM('Step 4 - Fixed Expense Planning'!L25)</f>
        <v>0</v>
      </c>
      <c r="I84" s="39"/>
      <c r="J84" s="66" t="str">
        <f t="shared" si="8"/>
        <v/>
      </c>
      <c r="K84" s="39"/>
      <c r="L84" s="58">
        <f>('Step 4 - Fixed Expense Planning'!R25)</f>
        <v>0</v>
      </c>
    </row>
    <row r="85" spans="1:12" s="36" customFormat="1" ht="24" customHeight="1">
      <c r="A85" s="330">
        <f>('Step 8 - P&amp;L Forecast pre DS'!A85)</f>
        <v>618</v>
      </c>
      <c r="B85" s="58" t="str">
        <f>('Step 8 - P&amp;L Forecast pre DS'!B85)</f>
        <v>Office Supplies</v>
      </c>
      <c r="C85" s="39"/>
      <c r="D85" s="46">
        <f>SUM('Step 4 - Fixed Expense Planning'!H26)</f>
        <v>0</v>
      </c>
      <c r="E85" s="66">
        <f>SUM('Step 4 - Fixed Expense Planning'!I26)</f>
        <v>0</v>
      </c>
      <c r="F85" s="39"/>
      <c r="G85" s="46">
        <f>SUM('Step 4 - Fixed Expense Planning'!K26)</f>
        <v>0</v>
      </c>
      <c r="H85" s="66">
        <f>SUM('Step 4 - Fixed Expense Planning'!L26)</f>
        <v>0</v>
      </c>
      <c r="I85" s="39"/>
      <c r="J85" s="66" t="str">
        <f t="shared" si="8"/>
        <v/>
      </c>
      <c r="K85" s="39"/>
      <c r="L85" s="58">
        <f>('Step 4 - Fixed Expense Planning'!R26)</f>
        <v>0</v>
      </c>
    </row>
    <row r="86" spans="1:12" s="36" customFormat="1" ht="24" customHeight="1">
      <c r="A86" s="330">
        <f>('Step 8 - P&amp;L Forecast pre DS'!A86)</f>
        <v>623</v>
      </c>
      <c r="B86" s="58" t="str">
        <f>('Step 8 - P&amp;L Forecast pre DS'!B86)</f>
        <v>Shipping &amp; Delivery</v>
      </c>
      <c r="C86" s="39"/>
      <c r="D86" s="46">
        <f>SUM('Step 4 - Fixed Expense Planning'!H27)</f>
        <v>0</v>
      </c>
      <c r="E86" s="66">
        <f>SUM('Step 4 - Fixed Expense Planning'!I27)</f>
        <v>0</v>
      </c>
      <c r="F86" s="39"/>
      <c r="G86" s="46">
        <f>SUM('Step 4 - Fixed Expense Planning'!K27)</f>
        <v>0</v>
      </c>
      <c r="H86" s="66">
        <f>SUM('Step 4 - Fixed Expense Planning'!L27)</f>
        <v>0</v>
      </c>
      <c r="I86" s="39"/>
      <c r="J86" s="66" t="str">
        <f t="shared" si="8"/>
        <v/>
      </c>
      <c r="K86" s="39"/>
      <c r="L86" s="58">
        <f>('Step 4 - Fixed Expense Planning'!R27)</f>
        <v>0</v>
      </c>
    </row>
    <row r="87" spans="1:12" s="36" customFormat="1" ht="24" customHeight="1">
      <c r="A87" s="330">
        <f>('Step 8 - P&amp;L Forecast pre DS'!A87)</f>
        <v>624</v>
      </c>
      <c r="B87" s="58" t="str">
        <f>('Step 8 - P&amp;L Forecast pre DS'!B87)</f>
        <v>Uniform Laundry/Rental/SafetyEq</v>
      </c>
      <c r="C87" s="39"/>
      <c r="D87" s="46">
        <f>SUM('Step 4 - Fixed Expense Planning'!H28)</f>
        <v>0</v>
      </c>
      <c r="E87" s="66">
        <f>SUM('Step 4 - Fixed Expense Planning'!I28)</f>
        <v>0</v>
      </c>
      <c r="F87" s="39"/>
      <c r="G87" s="46">
        <f>SUM('Step 4 - Fixed Expense Planning'!K28)</f>
        <v>0</v>
      </c>
      <c r="H87" s="66">
        <f>SUM('Step 4 - Fixed Expense Planning'!L28)</f>
        <v>0</v>
      </c>
      <c r="I87" s="39"/>
      <c r="J87" s="66" t="str">
        <f t="shared" si="8"/>
        <v/>
      </c>
      <c r="K87" s="39"/>
      <c r="L87" s="58">
        <f>('Step 4 - Fixed Expense Planning'!R28)</f>
        <v>0</v>
      </c>
    </row>
    <row r="88" spans="1:12" s="36" customFormat="1" ht="24" customHeight="1">
      <c r="A88" s="330">
        <f>('Step 8 - P&amp;L Forecast pre DS'!A88)</f>
        <v>625</v>
      </c>
      <c r="B88" s="58" t="str">
        <f>('Step 8 - P&amp;L Forecast pre DS'!B88)</f>
        <v>Vehicle Expense</v>
      </c>
      <c r="C88" s="39"/>
      <c r="D88" s="46">
        <f>SUM('Step 4 - Fixed Expense Planning'!H29)</f>
        <v>0</v>
      </c>
      <c r="E88" s="66">
        <f>SUM('Step 4 - Fixed Expense Planning'!I29)</f>
        <v>0</v>
      </c>
      <c r="F88" s="39"/>
      <c r="G88" s="46">
        <f>SUM('Step 4 - Fixed Expense Planning'!K29)</f>
        <v>0</v>
      </c>
      <c r="H88" s="66">
        <f>SUM('Step 4 - Fixed Expense Planning'!L29)</f>
        <v>0</v>
      </c>
      <c r="I88" s="39"/>
      <c r="J88" s="66" t="str">
        <f t="shared" si="8"/>
        <v/>
      </c>
      <c r="K88" s="39"/>
      <c r="L88" s="58">
        <f>('Step 4 - Fixed Expense Planning'!R29)</f>
        <v>0</v>
      </c>
    </row>
    <row r="89" spans="1:12" s="36" customFormat="1" ht="24" customHeight="1">
      <c r="A89" s="330">
        <f>('Step 8 - P&amp;L Forecast pre DS'!A89)</f>
        <v>626</v>
      </c>
      <c r="B89" s="58" t="str">
        <f>('Step 8 - P&amp;L Forecast pre DS'!B89)</f>
        <v>Professional Fees</v>
      </c>
      <c r="C89" s="39"/>
      <c r="D89" s="46">
        <f>SUM('Step 4 - Fixed Expense Planning'!H30)</f>
        <v>0</v>
      </c>
      <c r="E89" s="66">
        <f>SUM('Step 4 - Fixed Expense Planning'!I30)</f>
        <v>0</v>
      </c>
      <c r="F89" s="39"/>
      <c r="G89" s="46">
        <f>SUM('Step 4 - Fixed Expense Planning'!K30)</f>
        <v>0</v>
      </c>
      <c r="H89" s="66">
        <f>SUM('Step 4 - Fixed Expense Planning'!L30)</f>
        <v>0</v>
      </c>
      <c r="I89" s="39"/>
      <c r="J89" s="66" t="str">
        <f t="shared" si="8"/>
        <v/>
      </c>
      <c r="K89" s="39"/>
      <c r="L89" s="58">
        <f>('Step 4 - Fixed Expense Planning'!R30)</f>
        <v>0</v>
      </c>
    </row>
    <row r="90" spans="1:12" s="36" customFormat="1" ht="24" customHeight="1">
      <c r="A90" s="330">
        <f>('Step 8 - P&amp;L Forecast pre DS'!A90)</f>
        <v>628</v>
      </c>
      <c r="B90" s="58" t="str">
        <f>('Step 8 - P&amp;L Forecast pre DS'!B90)</f>
        <v>Outside Services</v>
      </c>
      <c r="C90" s="39"/>
      <c r="D90" s="46">
        <f>SUM('Step 4 - Fixed Expense Planning'!H31)</f>
        <v>0</v>
      </c>
      <c r="E90" s="66">
        <f>SUM('Step 4 - Fixed Expense Planning'!I31)</f>
        <v>0</v>
      </c>
      <c r="F90" s="39"/>
      <c r="G90" s="46">
        <f>SUM('Step 4 - Fixed Expense Planning'!K31)</f>
        <v>0</v>
      </c>
      <c r="H90" s="66">
        <f>SUM('Step 4 - Fixed Expense Planning'!L31)</f>
        <v>0</v>
      </c>
      <c r="I90" s="39"/>
      <c r="J90" s="66" t="str">
        <f t="shared" si="8"/>
        <v/>
      </c>
      <c r="K90" s="39"/>
      <c r="L90" s="58">
        <f>('Step 4 - Fixed Expense Planning'!R31)</f>
        <v>0</v>
      </c>
    </row>
    <row r="91" spans="1:12" s="36" customFormat="1" ht="24" customHeight="1">
      <c r="A91" s="330">
        <f>('Step 8 - P&amp;L Forecast pre DS'!A91)</f>
        <v>629</v>
      </c>
      <c r="B91" s="58" t="str">
        <f>('Step 8 - P&amp;L Forecast pre DS'!B91)</f>
        <v>Computer Expenses</v>
      </c>
      <c r="C91" s="39"/>
      <c r="D91" s="46">
        <f>SUM('Step 4 - Fixed Expense Planning'!H32)</f>
        <v>0</v>
      </c>
      <c r="E91" s="66">
        <f>SUM('Step 4 - Fixed Expense Planning'!I32)</f>
        <v>0</v>
      </c>
      <c r="F91" s="39"/>
      <c r="G91" s="46">
        <f>SUM('Step 4 - Fixed Expense Planning'!K32)</f>
        <v>0</v>
      </c>
      <c r="H91" s="66">
        <f>SUM('Step 4 - Fixed Expense Planning'!L32)</f>
        <v>0</v>
      </c>
      <c r="I91" s="39"/>
      <c r="J91" s="66" t="str">
        <f t="shared" si="8"/>
        <v/>
      </c>
      <c r="K91" s="39"/>
      <c r="L91" s="58">
        <f>('Step 4 - Fixed Expense Planning'!R32)</f>
        <v>0</v>
      </c>
    </row>
    <row r="92" spans="1:12" s="36" customFormat="1" ht="24" customHeight="1">
      <c r="A92" s="330">
        <f>('Step 8 - P&amp;L Forecast pre DS'!A92)</f>
        <v>630</v>
      </c>
      <c r="B92" s="58" t="str">
        <f>('Step 8 - P&amp;L Forecast pre DS'!B92)</f>
        <v>Bank Service Charges</v>
      </c>
      <c r="C92" s="39"/>
      <c r="D92" s="46">
        <f>SUM('Step 4 - Fixed Expense Planning'!H33)</f>
        <v>0</v>
      </c>
      <c r="E92" s="66">
        <f>SUM('Step 4 - Fixed Expense Planning'!I33)</f>
        <v>0</v>
      </c>
      <c r="F92" s="39"/>
      <c r="G92" s="46">
        <f>SUM('Step 4 - Fixed Expense Planning'!K33)</f>
        <v>0</v>
      </c>
      <c r="H92" s="66">
        <f>SUM('Step 4 - Fixed Expense Planning'!L33)</f>
        <v>0</v>
      </c>
      <c r="I92" s="39"/>
      <c r="J92" s="66" t="str">
        <f t="shared" si="8"/>
        <v/>
      </c>
      <c r="K92" s="39"/>
      <c r="L92" s="58">
        <f>('Step 4 - Fixed Expense Planning'!R33)</f>
        <v>0</v>
      </c>
    </row>
    <row r="93" spans="1:12" s="36" customFormat="1" ht="24" customHeight="1">
      <c r="A93" s="330">
        <f>('Step 8 - P&amp;L Forecast pre DS'!A93)</f>
        <v>631</v>
      </c>
      <c r="B93" s="58" t="str">
        <f>('Step 8 - P&amp;L Forecast pre DS'!B93)</f>
        <v>Dues &amp; Subscriptions</v>
      </c>
      <c r="C93" s="39"/>
      <c r="D93" s="46">
        <f>SUM('Step 4 - Fixed Expense Planning'!H34)</f>
        <v>0</v>
      </c>
      <c r="E93" s="66">
        <f>SUM('Step 4 - Fixed Expense Planning'!I34)</f>
        <v>0</v>
      </c>
      <c r="F93" s="39"/>
      <c r="G93" s="46">
        <f>SUM('Step 4 - Fixed Expense Planning'!K34)</f>
        <v>0</v>
      </c>
      <c r="H93" s="66">
        <f>SUM('Step 4 - Fixed Expense Planning'!L34)</f>
        <v>0</v>
      </c>
      <c r="I93" s="39"/>
      <c r="J93" s="66" t="str">
        <f t="shared" si="8"/>
        <v/>
      </c>
      <c r="K93" s="39"/>
      <c r="L93" s="58">
        <f>('Step 4 - Fixed Expense Planning'!R34)</f>
        <v>0</v>
      </c>
    </row>
    <row r="94" spans="1:12" s="36" customFormat="1" ht="24" customHeight="1">
      <c r="A94" s="330">
        <f>('Step 8 - P&amp;L Forecast pre DS'!A94)</f>
        <v>633</v>
      </c>
      <c r="B94" s="58" t="str">
        <f>('Step 8 - P&amp;L Forecast pre DS'!B94)</f>
        <v>Bad Debts</v>
      </c>
      <c r="C94" s="39"/>
      <c r="D94" s="46">
        <f>SUM('Step 4 - Fixed Expense Planning'!H35)</f>
        <v>0</v>
      </c>
      <c r="E94" s="66">
        <f>SUM('Step 4 - Fixed Expense Planning'!I35)</f>
        <v>0</v>
      </c>
      <c r="F94" s="39"/>
      <c r="G94" s="46">
        <f>SUM('Step 4 - Fixed Expense Planning'!K35)</f>
        <v>0</v>
      </c>
      <c r="H94" s="66">
        <f>SUM('Step 4 - Fixed Expense Planning'!L35)</f>
        <v>0</v>
      </c>
      <c r="I94" s="39"/>
      <c r="J94" s="66" t="str">
        <f t="shared" si="8"/>
        <v/>
      </c>
      <c r="K94" s="39"/>
      <c r="L94" s="58">
        <f>('Step 4 - Fixed Expense Planning'!R35)</f>
        <v>0</v>
      </c>
    </row>
    <row r="95" spans="1:12" s="36" customFormat="1" ht="24" customHeight="1">
      <c r="A95" s="330">
        <f>('Step 8 - P&amp;L Forecast pre DS'!A95)</f>
        <v>634</v>
      </c>
      <c r="B95" s="58" t="str">
        <f>('Step 8 - P&amp;L Forecast pre DS'!B95)</f>
        <v>Conferences &amp; Travel</v>
      </c>
      <c r="C95" s="39"/>
      <c r="D95" s="46">
        <f>SUM('Step 4 - Fixed Expense Planning'!H36)</f>
        <v>0</v>
      </c>
      <c r="E95" s="66">
        <f>SUM('Step 4 - Fixed Expense Planning'!I36)</f>
        <v>0</v>
      </c>
      <c r="F95" s="39"/>
      <c r="G95" s="46">
        <f>SUM('Step 4 - Fixed Expense Planning'!K36)</f>
        <v>0</v>
      </c>
      <c r="H95" s="66">
        <f>SUM('Step 4 - Fixed Expense Planning'!L36)</f>
        <v>0</v>
      </c>
      <c r="I95" s="39"/>
      <c r="J95" s="66" t="str">
        <f t="shared" si="8"/>
        <v/>
      </c>
      <c r="K95" s="39"/>
      <c r="L95" s="58">
        <f>('Step 4 - Fixed Expense Planning'!R36)</f>
        <v>0</v>
      </c>
    </row>
    <row r="96" spans="1:12" s="36" customFormat="1" ht="24" customHeight="1">
      <c r="A96" s="330">
        <f>('Step 8 - P&amp;L Forecast pre DS'!A96)</f>
        <v>635</v>
      </c>
      <c r="B96" s="58" t="str">
        <f>('Step 8 - P&amp;L Forecast pre DS'!B96)</f>
        <v>Meals and Entertainment</v>
      </c>
      <c r="C96" s="39"/>
      <c r="D96" s="46">
        <f>SUM('Step 4 - Fixed Expense Planning'!H37)</f>
        <v>0</v>
      </c>
      <c r="E96" s="66">
        <f>SUM('Step 4 - Fixed Expense Planning'!I37)</f>
        <v>0</v>
      </c>
      <c r="F96" s="39"/>
      <c r="G96" s="46">
        <f>SUM('Step 4 - Fixed Expense Planning'!K37)</f>
        <v>0</v>
      </c>
      <c r="H96" s="66">
        <f>SUM('Step 4 - Fixed Expense Planning'!L37)</f>
        <v>0</v>
      </c>
      <c r="I96" s="39"/>
      <c r="J96" s="66" t="str">
        <f t="shared" si="8"/>
        <v/>
      </c>
      <c r="K96" s="39"/>
      <c r="L96" s="58">
        <f>('Step 4 - Fixed Expense Planning'!R37)</f>
        <v>0</v>
      </c>
    </row>
    <row r="97" spans="1:12" s="36" customFormat="1" ht="24" customHeight="1">
      <c r="A97" s="330">
        <f>('Step 8 - P&amp;L Forecast pre DS'!A97)</f>
        <v>636</v>
      </c>
      <c r="B97" s="58" t="str">
        <f>('Step 8 - P&amp;L Forecast pre DS'!B97)</f>
        <v>Miscellaneous Expense</v>
      </c>
      <c r="C97" s="39"/>
      <c r="D97" s="46">
        <f>SUM('Step 4 - Fixed Expense Planning'!H38)</f>
        <v>0</v>
      </c>
      <c r="E97" s="66">
        <f>SUM('Step 4 - Fixed Expense Planning'!I38)</f>
        <v>0</v>
      </c>
      <c r="F97" s="39"/>
      <c r="G97" s="46">
        <f>SUM('Step 4 - Fixed Expense Planning'!K38)</f>
        <v>0</v>
      </c>
      <c r="H97" s="66">
        <f>SUM('Step 4 - Fixed Expense Planning'!L38)</f>
        <v>0</v>
      </c>
      <c r="I97" s="39"/>
      <c r="J97" s="66" t="str">
        <f t="shared" si="8"/>
        <v/>
      </c>
      <c r="K97" s="39"/>
      <c r="L97" s="58">
        <f>('Step 4 - Fixed Expense Planning'!R38)</f>
        <v>0</v>
      </c>
    </row>
    <row r="98" spans="1:12" s="36" customFormat="1" ht="24" customHeight="1">
      <c r="A98" s="330">
        <f>('Step 8 - P&amp;L Forecast pre DS'!A98)</f>
        <v>638</v>
      </c>
      <c r="B98" s="58" t="str">
        <f>('Step 8 - P&amp;L Forecast pre DS'!B98)</f>
        <v>Equipment Leases</v>
      </c>
      <c r="C98" s="39"/>
      <c r="D98" s="46">
        <f>SUM('Step 4 - Fixed Expense Planning'!H39)</f>
        <v>0</v>
      </c>
      <c r="E98" s="66">
        <f>SUM('Step 4 - Fixed Expense Planning'!I39)</f>
        <v>0</v>
      </c>
      <c r="F98" s="39"/>
      <c r="G98" s="46">
        <f>SUM('Step 4 - Fixed Expense Planning'!K39)</f>
        <v>0</v>
      </c>
      <c r="H98" s="66">
        <f>SUM('Step 4 - Fixed Expense Planning'!L39)</f>
        <v>0</v>
      </c>
      <c r="I98" s="39"/>
      <c r="J98" s="66" t="str">
        <f t="shared" si="8"/>
        <v/>
      </c>
      <c r="K98" s="39"/>
      <c r="L98" s="58">
        <f>('Step 4 - Fixed Expense Planning'!R39)</f>
        <v>0</v>
      </c>
    </row>
    <row r="99" spans="1:12" s="36" customFormat="1" ht="24" customHeight="1">
      <c r="A99" s="330">
        <f>('Step 8 - P&amp;L Forecast pre DS'!A99)</f>
        <v>640</v>
      </c>
      <c r="B99" s="58" t="str">
        <f>('Step 8 - P&amp;L Forecast pre DS'!B99)</f>
        <v>License and Permits</v>
      </c>
      <c r="C99" s="39"/>
      <c r="D99" s="46">
        <f>SUM('Step 4 - Fixed Expense Planning'!H40)</f>
        <v>0</v>
      </c>
      <c r="E99" s="66">
        <f>SUM('Step 4 - Fixed Expense Planning'!I40)</f>
        <v>0</v>
      </c>
      <c r="F99" s="39"/>
      <c r="G99" s="46">
        <f>SUM('Step 4 - Fixed Expense Planning'!K40)</f>
        <v>0</v>
      </c>
      <c r="H99" s="66">
        <f>SUM('Step 4 - Fixed Expense Planning'!L40)</f>
        <v>0</v>
      </c>
      <c r="I99" s="39"/>
      <c r="J99" s="66" t="str">
        <f t="shared" si="8"/>
        <v/>
      </c>
      <c r="K99" s="39"/>
      <c r="L99" s="58">
        <f>('Step 4 - Fixed Expense Planning'!R40)</f>
        <v>0</v>
      </c>
    </row>
    <row r="100" spans="1:12" s="36" customFormat="1" ht="24" customHeight="1">
      <c r="A100" s="330">
        <f>('Step 8 - P&amp;L Forecast pre DS'!A100)</f>
        <v>0</v>
      </c>
      <c r="B100" s="58">
        <f>('Step 8 - P&amp;L Forecast pre DS'!B100)</f>
        <v>0</v>
      </c>
      <c r="C100" s="39"/>
      <c r="D100" s="46">
        <f>SUM('Step 4 - Fixed Expense Planning'!H41)</f>
        <v>0</v>
      </c>
      <c r="E100" s="66">
        <f>SUM('Step 4 - Fixed Expense Planning'!I41)</f>
        <v>0</v>
      </c>
      <c r="F100" s="39"/>
      <c r="G100" s="46">
        <f>SUM('Step 4 - Fixed Expense Planning'!K41)</f>
        <v>0</v>
      </c>
      <c r="H100" s="66">
        <f>SUM('Step 4 - Fixed Expense Planning'!L41)</f>
        <v>0</v>
      </c>
      <c r="I100" s="39"/>
      <c r="J100" s="66" t="str">
        <f t="shared" ref="J100:J101" si="9">IF(G100=0,"",(G100-D100)/D100)</f>
        <v/>
      </c>
      <c r="K100" s="39"/>
      <c r="L100" s="58">
        <f>('Step 4 - Fixed Expense Planning'!R41)</f>
        <v>0</v>
      </c>
    </row>
    <row r="101" spans="1:12" s="36" customFormat="1" ht="24" customHeight="1">
      <c r="A101" s="330">
        <f>('Step 8 - P&amp;L Forecast pre DS'!A101)</f>
        <v>0</v>
      </c>
      <c r="B101" s="58">
        <f>('Step 8 - P&amp;L Forecast pre DS'!B101)</f>
        <v>0</v>
      </c>
      <c r="C101" s="39"/>
      <c r="D101" s="46">
        <f>SUM('Step 4 - Fixed Expense Planning'!H42)</f>
        <v>0</v>
      </c>
      <c r="E101" s="66">
        <f>SUM('Step 4 - Fixed Expense Planning'!I42)</f>
        <v>0</v>
      </c>
      <c r="F101" s="39"/>
      <c r="G101" s="46">
        <f>SUM('Step 4 - Fixed Expense Planning'!K42)</f>
        <v>0</v>
      </c>
      <c r="H101" s="66">
        <f>SUM('Step 4 - Fixed Expense Planning'!L42)</f>
        <v>0</v>
      </c>
      <c r="I101" s="39"/>
      <c r="J101" s="66" t="str">
        <f t="shared" si="9"/>
        <v/>
      </c>
      <c r="K101" s="39"/>
      <c r="L101" s="58">
        <f>('Step 4 - Fixed Expense Planning'!R42)</f>
        <v>0</v>
      </c>
    </row>
    <row r="102" spans="1:12" s="36" customFormat="1" ht="24" customHeight="1">
      <c r="A102" s="15"/>
      <c r="B102" s="334" t="str">
        <f>('Step 8 - P&amp;L Forecast pre DS'!B102)</f>
        <v>Total FIXED EXPENSE (G&amp;A)</v>
      </c>
      <c r="C102" s="40"/>
      <c r="D102" s="22">
        <f>SUM(D67:D101)</f>
        <v>0</v>
      </c>
      <c r="E102" s="66" t="e">
        <f>SUM(D102/'Step 1 - Sales Planning'!H50)</f>
        <v>#DIV/0!</v>
      </c>
      <c r="F102" s="41"/>
      <c r="G102" s="22">
        <f>SUM(G67:G101)</f>
        <v>0</v>
      </c>
      <c r="H102" s="66" t="e">
        <f>SUM(G102/'Step 1 - Sales Planning'!K50)</f>
        <v>#DIV/0!</v>
      </c>
      <c r="I102" s="40"/>
      <c r="J102" s="66" t="str">
        <f t="shared" si="8"/>
        <v/>
      </c>
      <c r="K102" s="40"/>
      <c r="L102" s="58">
        <f>('Step 4 - Fixed Expense Planning'!R43)</f>
        <v>0</v>
      </c>
    </row>
    <row r="103" spans="1:12" ht="18" customHeight="1"/>
    <row r="104" spans="1:12" ht="26.25" customHeight="1">
      <c r="A104" s="32"/>
      <c r="B104" s="301" t="str">
        <f>('Step 8 - P&amp;L Forecast pre DS'!B104)</f>
        <v xml:space="preserve">EBITDA NET PROFIT </v>
      </c>
      <c r="D104" s="759">
        <f>('Step 8 - P&amp;L Forecast pre DS'!D104)</f>
        <v>2018</v>
      </c>
      <c r="E104" s="760"/>
      <c r="G104" s="759">
        <f>('Step 8 - P&amp;L Forecast pre DS'!G104)</f>
        <v>2019</v>
      </c>
      <c r="H104" s="760"/>
    </row>
    <row r="105" spans="1:12" s="19" customFormat="1" ht="42" customHeight="1">
      <c r="A105" s="15"/>
      <c r="B105" s="300" t="str">
        <f>('Step 8 - P&amp;L Forecast pre DS'!B105)</f>
        <v>Description</v>
      </c>
      <c r="C105" s="16"/>
      <c r="D105" s="56" t="str">
        <f>('Step 8 - P&amp;L Forecast pre DS'!D105)</f>
        <v>Actual +      Projected $$$</v>
      </c>
      <c r="E105" s="300" t="str">
        <f>('Step 8 - P&amp;L Forecast pre DS'!E105)</f>
        <v>% to Income</v>
      </c>
      <c r="F105" s="16"/>
      <c r="G105" s="300" t="str">
        <f>('Step 8 - P&amp;L Forecast pre DS'!G105)</f>
        <v>Projected $$$</v>
      </c>
      <c r="H105" s="300" t="str">
        <f>('Step 8 - P&amp;L Forecast pre DS'!H105)</f>
        <v>% to Income</v>
      </c>
      <c r="I105" s="16"/>
      <c r="J105" s="56" t="str">
        <f>('Step 8 - P&amp;L Forecast pre DS'!J105)</f>
        <v>Year over Year         % Change</v>
      </c>
      <c r="K105" s="16"/>
      <c r="L105" s="300" t="str">
        <f>('Step 8 - P&amp;L Forecast pre DS'!L105)</f>
        <v>Comments on Areas of Opportunity</v>
      </c>
    </row>
    <row r="106" spans="1:12" s="36" customFormat="1" ht="24" customHeight="1">
      <c r="A106" s="43"/>
      <c r="B106" s="58" t="str">
        <f>('Step 8 - P&amp;L Forecast pre DS'!B106)</f>
        <v>EBITDA NET Profit</v>
      </c>
      <c r="C106" s="39"/>
      <c r="D106" s="46">
        <f>SUM('Step 5 - EBITDA Profit Analysis'!H9)</f>
        <v>0</v>
      </c>
      <c r="E106" s="66">
        <f>SUM('Step 5 - EBITDA Profit Analysis'!I8)</f>
        <v>0</v>
      </c>
      <c r="F106" s="39"/>
      <c r="G106" s="46">
        <f>SUM('Step 5 - EBITDA Profit Analysis'!K9)</f>
        <v>0</v>
      </c>
      <c r="H106" s="66">
        <f>SUM('Step 5 - EBITDA Profit Analysis'!L8)</f>
        <v>0</v>
      </c>
      <c r="I106" s="39"/>
      <c r="J106" s="66" t="e">
        <f>SUM((G107-D107)/D107)</f>
        <v>#DIV/0!</v>
      </c>
      <c r="K106" s="39"/>
      <c r="L106" s="58">
        <f>('Step 5 - EBITDA Profit Analysis'!R8)</f>
        <v>0</v>
      </c>
    </row>
    <row r="107" spans="1:12" s="36" customFormat="1" ht="24" customHeight="1">
      <c r="A107" s="15"/>
      <c r="B107" s="334" t="str">
        <f>('Step 8 - P&amp;L Forecast pre DS'!B107)</f>
        <v>Total EBITDA NET PROFIT</v>
      </c>
      <c r="C107" s="40"/>
      <c r="D107" s="22">
        <f>SUM(D106)</f>
        <v>0</v>
      </c>
      <c r="E107" s="66">
        <f>SUM(E106)</f>
        <v>0</v>
      </c>
      <c r="F107" s="41"/>
      <c r="G107" s="22">
        <f>SUM(G106)</f>
        <v>0</v>
      </c>
      <c r="H107" s="66">
        <f>SUM(H106)</f>
        <v>0</v>
      </c>
      <c r="I107" s="40"/>
      <c r="J107" s="66" t="e">
        <f>SUM(J106)</f>
        <v>#DIV/0!</v>
      </c>
      <c r="K107" s="40"/>
      <c r="L107" s="58">
        <f>('Step 5 - EBITDA Profit Analysis'!R9)</f>
        <v>0</v>
      </c>
    </row>
    <row r="108" spans="1:12" s="36" customFormat="1" ht="18" customHeight="1">
      <c r="A108" s="52"/>
      <c r="B108" s="52"/>
      <c r="C108" s="40"/>
      <c r="D108" s="41"/>
      <c r="E108" s="75"/>
      <c r="F108" s="41"/>
      <c r="G108" s="41"/>
      <c r="H108" s="75"/>
      <c r="I108" s="40"/>
      <c r="J108" s="40"/>
      <c r="K108" s="40"/>
      <c r="L108" s="59"/>
    </row>
    <row r="109" spans="1:12" ht="26.25" customHeight="1">
      <c r="A109" s="32"/>
      <c r="B109" s="301" t="str">
        <f>('Step 8 - P&amp;L Forecast pre DS'!B109)</f>
        <v>OTHER INCOME &amp; EXPENSES</v>
      </c>
      <c r="D109" s="759">
        <f>('Step 8 - P&amp;L Forecast pre DS'!D109)</f>
        <v>2018</v>
      </c>
      <c r="E109" s="760"/>
      <c r="G109" s="759">
        <f>('Step 8 - P&amp;L Forecast pre DS'!G109)</f>
        <v>2019</v>
      </c>
      <c r="H109" s="760"/>
    </row>
    <row r="110" spans="1:12" s="19" customFormat="1" ht="42" customHeight="1">
      <c r="A110" s="15"/>
      <c r="B110" s="300" t="str">
        <f>('Step 8 - P&amp;L Forecast pre DS'!B110)</f>
        <v>Description</v>
      </c>
      <c r="C110" s="16"/>
      <c r="D110" s="300" t="str">
        <f>('Step 8 - P&amp;L Forecast pre DS'!D110)</f>
        <v>Actual +      Projected $$$</v>
      </c>
      <c r="E110" s="300" t="str">
        <f>('Step 8 - P&amp;L Forecast pre DS'!E110)</f>
        <v>% to Income</v>
      </c>
      <c r="F110" s="16"/>
      <c r="G110" s="300" t="str">
        <f>('Step 8 - P&amp;L Forecast pre DS'!G110)</f>
        <v>Projected $$$</v>
      </c>
      <c r="H110" s="300" t="str">
        <f>('Step 8 - P&amp;L Forecast pre DS'!H110)</f>
        <v>% to Income</v>
      </c>
      <c r="I110" s="16"/>
      <c r="J110" s="56" t="str">
        <f>('Step 8 - P&amp;L Forecast pre DS'!J110)</f>
        <v>Year over Year         % Change</v>
      </c>
      <c r="K110" s="16"/>
      <c r="L110" s="300" t="str">
        <f>('Step 8 - P&amp;L Forecast pre DS'!L110)</f>
        <v>Comments on Areas of Opportunity</v>
      </c>
    </row>
    <row r="111" spans="1:12" s="36" customFormat="1" ht="24" customHeight="1">
      <c r="A111" s="330">
        <f>('Step 8 - P&amp;L Forecast pre DS'!A111)</f>
        <v>417</v>
      </c>
      <c r="B111" s="58" t="str">
        <f>('Step 8 - P&amp;L Forecast pre DS'!B111)</f>
        <v>Interest Income</v>
      </c>
      <c r="C111" s="39"/>
      <c r="D111" s="46">
        <f>SUM('Step 6 - Other Inc&amp;Exp Planning'!H8)</f>
        <v>0</v>
      </c>
      <c r="E111" s="66">
        <f>SUM('Step 6 - Other Inc&amp;Exp Planning'!I8)</f>
        <v>0</v>
      </c>
      <c r="F111" s="39"/>
      <c r="G111" s="46">
        <f>SUM('Step 6 - Other Inc&amp;Exp Planning'!K8)</f>
        <v>0</v>
      </c>
      <c r="H111" s="66">
        <f>SUM('Step 6 - Other Inc&amp;Exp Planning'!L8)</f>
        <v>0</v>
      </c>
      <c r="I111" s="39"/>
      <c r="J111" s="66" t="str">
        <f t="shared" ref="J111:J118" si="10">IF(G111=0,"",(G111-D111)/D111)</f>
        <v/>
      </c>
      <c r="K111" s="39"/>
      <c r="L111" s="58">
        <f>('Step 6 - Other Inc&amp;Exp Planning'!R8)</f>
        <v>0</v>
      </c>
    </row>
    <row r="112" spans="1:12" s="36" customFormat="1" ht="24" customHeight="1">
      <c r="A112" s="330">
        <f>('Step 8 - P&amp;L Forecast pre DS'!A112)</f>
        <v>418</v>
      </c>
      <c r="B112" s="58" t="str">
        <f>('Step 8 - P&amp;L Forecast pre DS'!B112)</f>
        <v>Other Income</v>
      </c>
      <c r="C112" s="39"/>
      <c r="D112" s="46">
        <f>SUM('Step 6 - Other Inc&amp;Exp Planning'!H9)</f>
        <v>0</v>
      </c>
      <c r="E112" s="66">
        <f>SUM('Step 6 - Other Inc&amp;Exp Planning'!I9)</f>
        <v>0</v>
      </c>
      <c r="F112" s="39"/>
      <c r="G112" s="46">
        <f>SUM('Step 6 - Other Inc&amp;Exp Planning'!K9)</f>
        <v>0</v>
      </c>
      <c r="H112" s="66">
        <f>SUM('Step 6 - Other Inc&amp;Exp Planning'!L9)</f>
        <v>0</v>
      </c>
      <c r="I112" s="39"/>
      <c r="J112" s="66" t="str">
        <f t="shared" si="10"/>
        <v/>
      </c>
      <c r="K112" s="39"/>
      <c r="L112" s="58">
        <f>('Step 6 - Other Inc&amp;Exp Planning'!R9)</f>
        <v>0</v>
      </c>
    </row>
    <row r="113" spans="1:12" s="36" customFormat="1" ht="24" customHeight="1">
      <c r="A113" s="330">
        <f>('Step 8 - P&amp;L Forecast pre DS'!A113)</f>
        <v>700</v>
      </c>
      <c r="B113" s="58" t="str">
        <f>('Step 8 - P&amp;L Forecast pre DS'!B113)</f>
        <v>Interest Expense</v>
      </c>
      <c r="C113" s="45"/>
      <c r="D113" s="46">
        <f>SUM('Step 6 - Other Inc&amp;Exp Planning'!H10)</f>
        <v>0</v>
      </c>
      <c r="E113" s="66">
        <f>SUM('Step 6 - Other Inc&amp;Exp Planning'!I10)</f>
        <v>0</v>
      </c>
      <c r="F113" s="39"/>
      <c r="G113" s="46">
        <f>SUM('Step 6 - Other Inc&amp;Exp Planning'!K10)</f>
        <v>0</v>
      </c>
      <c r="H113" s="66">
        <f>SUM('Step 6 - Other Inc&amp;Exp Planning'!L10)</f>
        <v>0</v>
      </c>
      <c r="I113" s="39"/>
      <c r="J113" s="66" t="str">
        <f t="shared" si="10"/>
        <v/>
      </c>
      <c r="K113" s="39"/>
      <c r="L113" s="58">
        <f>('Step 6 - Other Inc&amp;Exp Planning'!R10)</f>
        <v>0</v>
      </c>
    </row>
    <row r="114" spans="1:12" s="36" customFormat="1" ht="24" customHeight="1">
      <c r="A114" s="330">
        <f>('Step 8 - P&amp;L Forecast pre DS'!A114)</f>
        <v>701</v>
      </c>
      <c r="B114" s="58" t="str">
        <f>('Step 8 - P&amp;L Forecast pre DS'!B114)</f>
        <v>Depreciation Expense</v>
      </c>
      <c r="C114" s="45"/>
      <c r="D114" s="46">
        <f>SUM('Step 6 - Other Inc&amp;Exp Planning'!H11)</f>
        <v>0</v>
      </c>
      <c r="E114" s="66">
        <f>SUM('Step 6 - Other Inc&amp;Exp Planning'!I11)</f>
        <v>0</v>
      </c>
      <c r="F114" s="39"/>
      <c r="G114" s="46">
        <f>SUM('Step 6 - Other Inc&amp;Exp Planning'!K11)</f>
        <v>0</v>
      </c>
      <c r="H114" s="66">
        <f>SUM('Step 6 - Other Inc&amp;Exp Planning'!L11)</f>
        <v>0</v>
      </c>
      <c r="I114" s="39"/>
      <c r="J114" s="66" t="str">
        <f t="shared" si="10"/>
        <v/>
      </c>
      <c r="K114" s="39"/>
      <c r="L114" s="58">
        <f>('Step 6 - Other Inc&amp;Exp Planning'!R11)</f>
        <v>0</v>
      </c>
    </row>
    <row r="115" spans="1:12" s="36" customFormat="1" ht="24" customHeight="1">
      <c r="A115" s="330">
        <f>('Step 8 - P&amp;L Forecast pre DS'!A115)</f>
        <v>702</v>
      </c>
      <c r="B115" s="58" t="str">
        <f>('Step 8 - P&amp;L Forecast pre DS'!B115)</f>
        <v>Amortization</v>
      </c>
      <c r="C115" s="45"/>
      <c r="D115" s="46">
        <f>SUM('Step 6 - Other Inc&amp;Exp Planning'!H12)</f>
        <v>0</v>
      </c>
      <c r="E115" s="66">
        <f>SUM('Step 6 - Other Inc&amp;Exp Planning'!I12)</f>
        <v>0</v>
      </c>
      <c r="F115" s="39"/>
      <c r="G115" s="46">
        <f>SUM('Step 6 - Other Inc&amp;Exp Planning'!K12)</f>
        <v>0</v>
      </c>
      <c r="H115" s="66">
        <f>SUM('Step 6 - Other Inc&amp;Exp Planning'!L12)</f>
        <v>0</v>
      </c>
      <c r="I115" s="39"/>
      <c r="J115" s="66" t="str">
        <f t="shared" si="10"/>
        <v/>
      </c>
      <c r="K115" s="39"/>
      <c r="L115" s="58">
        <f>('Step 6 - Other Inc&amp;Exp Planning'!R12)</f>
        <v>0</v>
      </c>
    </row>
    <row r="116" spans="1:12" s="36" customFormat="1" ht="24" customHeight="1">
      <c r="A116" s="330">
        <f>('Step 8 - P&amp;L Forecast pre DS'!A116)</f>
        <v>703</v>
      </c>
      <c r="B116" s="58" t="str">
        <f>('Step 8 - P&amp;L Forecast pre DS'!B116)</f>
        <v>Other Expenses</v>
      </c>
      <c r="C116" s="45"/>
      <c r="D116" s="46">
        <f>SUM('Step 6 - Other Inc&amp;Exp Planning'!H13)</f>
        <v>0</v>
      </c>
      <c r="E116" s="66">
        <f>SUM('Step 6 - Other Inc&amp;Exp Planning'!I13)</f>
        <v>0</v>
      </c>
      <c r="F116" s="39"/>
      <c r="G116" s="46">
        <f>SUM('Step 6 - Other Inc&amp;Exp Planning'!K13)</f>
        <v>0</v>
      </c>
      <c r="H116" s="66">
        <f>SUM('Step 6 - Other Inc&amp;Exp Planning'!L13)</f>
        <v>0</v>
      </c>
      <c r="I116" s="39"/>
      <c r="J116" s="66" t="str">
        <f t="shared" si="10"/>
        <v/>
      </c>
      <c r="K116" s="39"/>
      <c r="L116" s="58">
        <f>('Step 6 - Other Inc&amp;Exp Planning'!R13)</f>
        <v>0</v>
      </c>
    </row>
    <row r="117" spans="1:12" s="36" customFormat="1" ht="24" customHeight="1">
      <c r="A117" s="330">
        <f>('Step 8 - P&amp;L Forecast pre DS'!A117)</f>
        <v>8000</v>
      </c>
      <c r="B117" s="58" t="str">
        <f>('Step 8 - P&amp;L Forecast pre DS'!B117)</f>
        <v>Ask My Accountant</v>
      </c>
      <c r="C117" s="45"/>
      <c r="D117" s="46">
        <f>SUM('Step 6 - Other Inc&amp;Exp Planning'!H14)</f>
        <v>0</v>
      </c>
      <c r="E117" s="66">
        <f>SUM('Step 6 - Other Inc&amp;Exp Planning'!I14)</f>
        <v>0</v>
      </c>
      <c r="F117" s="39"/>
      <c r="G117" s="46">
        <f>SUM('Step 6 - Other Inc&amp;Exp Planning'!K14)</f>
        <v>0</v>
      </c>
      <c r="H117" s="66">
        <f>SUM('Step 6 - Other Inc&amp;Exp Planning'!L14)</f>
        <v>0</v>
      </c>
      <c r="I117" s="39"/>
      <c r="J117" s="66" t="str">
        <f t="shared" si="10"/>
        <v/>
      </c>
      <c r="K117" s="39"/>
      <c r="L117" s="58">
        <f>('Step 6 - Other Inc&amp;Exp Planning'!R14)</f>
        <v>0</v>
      </c>
    </row>
    <row r="118" spans="1:12" s="36" customFormat="1" ht="24" customHeight="1">
      <c r="A118" s="15"/>
      <c r="B118" s="334" t="str">
        <f>('Step 8 - P&amp;L Forecast pre DS'!B118)</f>
        <v>Total OTHER INCOME &amp; EXPENSES</v>
      </c>
      <c r="C118" s="40"/>
      <c r="D118" s="22">
        <f>SUM(D111:D117)</f>
        <v>0</v>
      </c>
      <c r="E118" s="66">
        <f>SUM('Step 6 - Other Inc&amp;Exp Planning'!I15)</f>
        <v>0</v>
      </c>
      <c r="F118" s="41"/>
      <c r="G118" s="22">
        <f>SUM(G111:G117)</f>
        <v>0</v>
      </c>
      <c r="H118" s="66">
        <f>SUM('Step 6 - Other Inc&amp;Exp Planning'!L15)</f>
        <v>0</v>
      </c>
      <c r="I118" s="40"/>
      <c r="J118" s="66" t="str">
        <f t="shared" si="10"/>
        <v/>
      </c>
      <c r="K118" s="40"/>
      <c r="L118" s="58">
        <f>('Step 6 - Other Inc&amp;Exp Planning'!R15)</f>
        <v>0</v>
      </c>
    </row>
    <row r="119" spans="1:12" ht="18" customHeight="1">
      <c r="E119" s="74"/>
      <c r="H119" s="10"/>
    </row>
    <row r="120" spans="1:12" ht="26.25" customHeight="1">
      <c r="A120" s="32"/>
      <c r="B120" s="301" t="str">
        <f>('Step 8 - P&amp;L Forecast pre DS'!B120)</f>
        <v xml:space="preserve">NET PROFIT </v>
      </c>
      <c r="D120" s="759">
        <f>('Step 8 - P&amp;L Forecast pre DS'!D120)</f>
        <v>2018</v>
      </c>
      <c r="E120" s="760"/>
      <c r="G120" s="759">
        <f>('Step 8 - P&amp;L Forecast pre DS'!G120)</f>
        <v>2019</v>
      </c>
      <c r="H120" s="760"/>
    </row>
    <row r="121" spans="1:12" s="19" customFormat="1" ht="42" customHeight="1">
      <c r="A121" s="15"/>
      <c r="B121" s="300" t="str">
        <f>('Step 8 - P&amp;L Forecast pre DS'!B121)</f>
        <v>Description</v>
      </c>
      <c r="C121" s="16"/>
      <c r="D121" s="56" t="str">
        <f>('Step 8 - P&amp;L Forecast pre DS'!D121)</f>
        <v>Actual +      Projected $$$</v>
      </c>
      <c r="E121" s="300" t="str">
        <f>('Step 8 - P&amp;L Forecast pre DS'!E121)</f>
        <v>% to Income</v>
      </c>
      <c r="F121" s="16"/>
      <c r="G121" s="300" t="str">
        <f>('Step 8 - P&amp;L Forecast pre DS'!G121)</f>
        <v>Projected $$$</v>
      </c>
      <c r="H121" s="300" t="str">
        <f>('Step 8 - P&amp;L Forecast pre DS'!H121)</f>
        <v>% to Income</v>
      </c>
      <c r="I121" s="16"/>
      <c r="J121" s="56" t="str">
        <f>('Step 8 - P&amp;L Forecast pre DS'!J121)</f>
        <v>Year over Year         % Change</v>
      </c>
      <c r="K121" s="16"/>
      <c r="L121" s="300" t="str">
        <f>('Step 8 - P&amp;L Forecast pre DS'!L121)</f>
        <v>Comments on Areas of Opportunity</v>
      </c>
    </row>
    <row r="122" spans="1:12" s="36" customFormat="1" ht="24" hidden="1" customHeight="1">
      <c r="A122" s="43"/>
      <c r="B122" s="58" t="str">
        <f>('Step 8 - P&amp;L Forecast pre DS'!B122)</f>
        <v>NET Profit</v>
      </c>
      <c r="C122" s="39"/>
      <c r="D122" s="46">
        <f>SUM(D107+D118)</f>
        <v>0</v>
      </c>
      <c r="E122" s="66" t="e">
        <f>SUM(D122/D42)</f>
        <v>#DIV/0!</v>
      </c>
      <c r="F122" s="39"/>
      <c r="G122" s="46">
        <f>SUM('Step 7 - Net Profit Analysis'!K9)</f>
        <v>0</v>
      </c>
      <c r="H122" s="66">
        <f>SUM('Step 7 - Net Profit Analysis'!L8)</f>
        <v>0</v>
      </c>
      <c r="I122" s="39"/>
      <c r="J122" s="66" t="e">
        <f>SUM((G123-D123)/D123)</f>
        <v>#DIV/0!</v>
      </c>
      <c r="K122" s="39"/>
      <c r="L122" s="58">
        <f>('Step 7 - Net Profit Analysis'!R8)</f>
        <v>0</v>
      </c>
    </row>
    <row r="123" spans="1:12" s="36" customFormat="1" ht="24" customHeight="1">
      <c r="A123" s="15"/>
      <c r="B123" s="334" t="str">
        <f>('Step 8 - P&amp;L Forecast pre DS'!B123)</f>
        <v>Total NET PROFIT</v>
      </c>
      <c r="C123" s="40"/>
      <c r="D123" s="22">
        <f>SUM(D122)</f>
        <v>0</v>
      </c>
      <c r="E123" s="66" t="e">
        <f>SUM(E122)</f>
        <v>#DIV/0!</v>
      </c>
      <c r="F123" s="40"/>
      <c r="G123" s="22">
        <f>SUM(G122)</f>
        <v>0</v>
      </c>
      <c r="H123" s="66">
        <f>SUM(H122)</f>
        <v>0</v>
      </c>
      <c r="I123" s="40"/>
      <c r="J123" s="66" t="e">
        <f>SUM(J122)</f>
        <v>#DIV/0!</v>
      </c>
      <c r="K123" s="40"/>
      <c r="L123" s="58">
        <f>('Step 7 - Net Profit Analysis'!R9)</f>
        <v>0</v>
      </c>
    </row>
    <row r="124" spans="1:12" ht="18" customHeight="1"/>
    <row r="125" spans="1:12" ht="25.5" customHeight="1">
      <c r="A125" s="32"/>
      <c r="B125" s="14" t="s">
        <v>162</v>
      </c>
      <c r="D125" s="759">
        <f>SUM(D120)</f>
        <v>2018</v>
      </c>
      <c r="E125" s="760"/>
      <c r="G125" s="759">
        <f>SUM(G120)</f>
        <v>2019</v>
      </c>
      <c r="H125" s="760"/>
      <c r="L125" s="42"/>
    </row>
    <row r="126" spans="1:12" s="19" customFormat="1" ht="42" customHeight="1">
      <c r="A126" s="15"/>
      <c r="B126" s="300" t="str">
        <f>(B121)</f>
        <v>Description</v>
      </c>
      <c r="C126" s="16"/>
      <c r="D126" s="56" t="str">
        <f t="shared" ref="D126:E126" si="11">(D121)</f>
        <v>Actual +      Projected $$$</v>
      </c>
      <c r="E126" s="300" t="str">
        <f t="shared" si="11"/>
        <v>% to Income</v>
      </c>
      <c r="F126" s="16"/>
      <c r="G126" s="300" t="str">
        <f t="shared" ref="G126:H126" si="12">(G121)</f>
        <v>Projected $$$</v>
      </c>
      <c r="H126" s="300" t="str">
        <f t="shared" si="12"/>
        <v>% to Income</v>
      </c>
      <c r="I126" s="16"/>
      <c r="J126" s="56" t="str">
        <f>(J121)</f>
        <v>Year over Year         % Change</v>
      </c>
      <c r="K126" s="16"/>
      <c r="L126" s="300" t="str">
        <f t="shared" ref="L126" si="13">(L121)</f>
        <v>Comments on Areas of Opportunity</v>
      </c>
    </row>
    <row r="127" spans="1:12" s="21" customFormat="1" ht="24" customHeight="1">
      <c r="A127" s="38"/>
      <c r="B127" s="38" t="s">
        <v>101</v>
      </c>
      <c r="C127" s="110"/>
      <c r="D127" s="1">
        <v>0</v>
      </c>
      <c r="E127" s="113" t="e">
        <f>SUM(D127/D42)</f>
        <v>#DIV/0!</v>
      </c>
      <c r="F127" s="110"/>
      <c r="G127" s="109">
        <f>SUM('Step 9 - Debt Service Outflows'!O55)</f>
        <v>0</v>
      </c>
      <c r="H127" s="113" t="e">
        <f>SUM(G127/G42)</f>
        <v>#DIV/0!</v>
      </c>
      <c r="I127" s="110"/>
      <c r="J127" s="66" t="e">
        <f>SUM((G128-D128)/D128)</f>
        <v>#DIV/0!</v>
      </c>
      <c r="K127" s="110"/>
      <c r="L127" s="115"/>
    </row>
    <row r="128" spans="1:12" s="21" customFormat="1" ht="24" customHeight="1">
      <c r="A128" s="38"/>
      <c r="B128" s="334" t="s">
        <v>239</v>
      </c>
      <c r="C128" s="110"/>
      <c r="D128" s="38"/>
      <c r="E128" s="38"/>
      <c r="F128" s="110"/>
      <c r="G128" s="112">
        <f>SUM(G127)</f>
        <v>0</v>
      </c>
      <c r="H128" s="113" t="e">
        <f>SUM(H127)</f>
        <v>#DIV/0!</v>
      </c>
      <c r="I128" s="110"/>
      <c r="J128" s="53" t="e">
        <f>SUM(J127)</f>
        <v>#DIV/0!</v>
      </c>
      <c r="K128" s="110"/>
      <c r="L128" s="38"/>
    </row>
    <row r="129" spans="1:12">
      <c r="H129" s="10"/>
    </row>
    <row r="130" spans="1:12" ht="62.25" customHeight="1">
      <c r="A130" s="761" t="s">
        <v>600</v>
      </c>
      <c r="B130" s="777"/>
      <c r="C130" s="762"/>
      <c r="D130" s="759">
        <f>SUM(D125)</f>
        <v>2018</v>
      </c>
      <c r="E130" s="760"/>
      <c r="G130" s="759">
        <f>SUM(G125)</f>
        <v>2019</v>
      </c>
      <c r="H130" s="760"/>
      <c r="L130" s="42"/>
    </row>
    <row r="131" spans="1:12" s="36" customFormat="1" ht="42.75" customHeight="1">
      <c r="A131" s="336"/>
      <c r="B131" s="336" t="s">
        <v>47</v>
      </c>
      <c r="C131" s="16"/>
      <c r="D131" s="18" t="str">
        <f>(D7)</f>
        <v>Actual +      Projected $$$</v>
      </c>
      <c r="E131" s="18" t="str">
        <f>(E7)</f>
        <v>% to Income</v>
      </c>
      <c r="F131" s="16"/>
      <c r="G131" s="18" t="str">
        <f t="shared" ref="G131:H131" si="14">(G7)</f>
        <v>Projected $$$</v>
      </c>
      <c r="H131" s="18" t="str">
        <f t="shared" si="14"/>
        <v>% to Income</v>
      </c>
      <c r="I131" s="16"/>
      <c r="J131" s="18" t="s">
        <v>49</v>
      </c>
      <c r="K131" s="16"/>
      <c r="L131" s="17" t="s">
        <v>5</v>
      </c>
    </row>
    <row r="132" spans="1:12" s="36" customFormat="1" ht="24" hidden="1" customHeight="1">
      <c r="A132" s="43"/>
      <c r="B132" s="38" t="s">
        <v>94</v>
      </c>
      <c r="C132" s="39"/>
      <c r="D132" s="109">
        <f>SUM(D123-D127)</f>
        <v>0</v>
      </c>
      <c r="E132" s="66" t="e">
        <f>SUM(D132/D42)</f>
        <v>#DIV/0!</v>
      </c>
      <c r="F132" s="39"/>
      <c r="G132" s="109">
        <f>SUM(G122-G127)</f>
        <v>0</v>
      </c>
      <c r="H132" s="66" t="e">
        <f>SUM(G132/G42)</f>
        <v>#DIV/0!</v>
      </c>
      <c r="I132" s="39"/>
      <c r="J132" s="53" t="e">
        <f>SUM((G133-D133)/D133)</f>
        <v>#DIV/0!</v>
      </c>
      <c r="K132" s="39"/>
      <c r="L132" s="58">
        <f>('Step 7 - Net Profit Analysis'!R17)</f>
        <v>0</v>
      </c>
    </row>
    <row r="133" spans="1:12" s="36" customFormat="1" ht="24" customHeight="1">
      <c r="A133" s="15"/>
      <c r="B133" s="334" t="s">
        <v>240</v>
      </c>
      <c r="C133" s="40"/>
      <c r="D133" s="22">
        <f>SUM(D132)</f>
        <v>0</v>
      </c>
      <c r="E133" s="71" t="e">
        <f>SUM(E132)</f>
        <v>#DIV/0!</v>
      </c>
      <c r="F133" s="40"/>
      <c r="G133" s="22">
        <f>SUM(G132)</f>
        <v>0</v>
      </c>
      <c r="H133" s="71" t="e">
        <f>SUM(H132)</f>
        <v>#DIV/0!</v>
      </c>
      <c r="I133" s="40"/>
      <c r="J133" s="53" t="e">
        <f>SUM(J132)</f>
        <v>#DIV/0!</v>
      </c>
      <c r="K133" s="40"/>
      <c r="L133" s="58">
        <f>('Step 7 - Net Profit Analysis'!R18)</f>
        <v>0</v>
      </c>
    </row>
  </sheetData>
  <sheetProtection algorithmName="SHA-512" hashValue="3NywJttVrL1nrHFCC51LtRSoESMUJsiIUXsf9GbNCO2izfJ5GYQFOkkbr4oa+h6fjmsLpOnQwrvtlMZQr2JD4g==" saltValue="Sl6PmTFpCsrb+Lo40NA6kg==" spinCount="100000" sheet="1" objects="1" scenarios="1"/>
  <mergeCells count="21">
    <mergeCell ref="D130:E130"/>
    <mergeCell ref="G130:H130"/>
    <mergeCell ref="A130:C130"/>
    <mergeCell ref="D60:E60"/>
    <mergeCell ref="G60:H60"/>
    <mergeCell ref="D65:E65"/>
    <mergeCell ref="G65:H65"/>
    <mergeCell ref="D104:E104"/>
    <mergeCell ref="G104:H104"/>
    <mergeCell ref="D109:E109"/>
    <mergeCell ref="G109:H109"/>
    <mergeCell ref="D120:E120"/>
    <mergeCell ref="G120:H120"/>
    <mergeCell ref="D125:E125"/>
    <mergeCell ref="G125:H125"/>
    <mergeCell ref="B3:E3"/>
    <mergeCell ref="B4:E4"/>
    <mergeCell ref="D6:E6"/>
    <mergeCell ref="G6:H6"/>
    <mergeCell ref="D44:E44"/>
    <mergeCell ref="G44:H44"/>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B6A2B-A02F-49D1-B0AF-1EDA8FD0A3AE}">
  <dimension ref="A1:L36"/>
  <sheetViews>
    <sheetView zoomScale="70" zoomScaleNormal="70" workbookViewId="0">
      <selection activeCell="B23" sqref="B23"/>
    </sheetView>
  </sheetViews>
  <sheetFormatPr defaultColWidth="8.85546875" defaultRowHeight="18.75"/>
  <cols>
    <col min="1" max="1" width="6.85546875" style="6" customWidth="1"/>
    <col min="2" max="2" width="53.140625" style="33" customWidth="1"/>
    <col min="3" max="3" width="4.42578125" style="4" customWidth="1"/>
    <col min="4" max="4" width="24.5703125" style="4" customWidth="1"/>
    <col min="5" max="5" width="4.42578125" style="4" customWidth="1"/>
    <col min="6" max="6" width="24.5703125" style="4" customWidth="1"/>
    <col min="7" max="7" width="4.42578125" style="4" customWidth="1"/>
    <col min="8" max="8" width="24.5703125" style="33" customWidth="1"/>
    <col min="9" max="9" width="4.42578125" style="4" customWidth="1"/>
    <col min="10" max="10" width="24.5703125" style="6" customWidth="1"/>
    <col min="11" max="11" width="4.42578125" style="4" customWidth="1"/>
    <col min="12" max="12" width="84.7109375" style="6" customWidth="1"/>
  </cols>
  <sheetData>
    <row r="1" spans="1:12" ht="28.5" customHeight="1">
      <c r="A1" s="2"/>
      <c r="B1" s="3" t="str">
        <f>('Business Forecast Description'!B2)</f>
        <v>BUSINESS FORECASTING WORKBOOK</v>
      </c>
      <c r="H1" s="5"/>
      <c r="J1" s="2"/>
    </row>
    <row r="2" spans="1:12" ht="18" customHeight="1">
      <c r="A2" s="7"/>
      <c r="B2" s="7"/>
      <c r="C2" s="8"/>
      <c r="D2" s="8"/>
      <c r="E2" s="8"/>
      <c r="F2" s="8"/>
      <c r="G2" s="8"/>
      <c r="H2" s="9"/>
      <c r="I2" s="8"/>
      <c r="J2" s="9"/>
      <c r="K2" s="8"/>
      <c r="L2" s="7"/>
    </row>
    <row r="3" spans="1:12" ht="18" customHeight="1">
      <c r="A3" s="10"/>
      <c r="B3" s="780" t="s">
        <v>0</v>
      </c>
      <c r="C3" s="780"/>
      <c r="D3" s="780"/>
      <c r="E3" s="780"/>
      <c r="F3" s="780"/>
      <c r="G3" s="668"/>
      <c r="H3" s="574" t="s">
        <v>1</v>
      </c>
      <c r="I3" s="11"/>
      <c r="J3" s="10"/>
      <c r="K3" s="11"/>
      <c r="L3" s="10"/>
    </row>
    <row r="4" spans="1:12" s="338" customFormat="1" ht="26.25">
      <c r="A4" s="337"/>
      <c r="B4" s="774">
        <f>('Business Forecast Description'!C5)</f>
        <v>0</v>
      </c>
      <c r="C4" s="775"/>
      <c r="D4" s="775"/>
      <c r="E4" s="775"/>
      <c r="F4" s="776"/>
      <c r="G4" s="668"/>
      <c r="H4" s="488">
        <f>('Business Forecast Description'!H2)</f>
        <v>0</v>
      </c>
      <c r="I4" s="65"/>
      <c r="J4" s="318"/>
      <c r="K4" s="65"/>
      <c r="L4" s="318"/>
    </row>
    <row r="5" spans="1:12" s="338" customFormat="1" ht="60.75" customHeight="1">
      <c r="A5" s="337"/>
      <c r="B5" s="782" t="s">
        <v>745</v>
      </c>
      <c r="C5" s="782"/>
      <c r="D5" s="782"/>
      <c r="E5" s="782"/>
      <c r="F5" s="782"/>
      <c r="G5" s="782"/>
      <c r="H5" s="782"/>
      <c r="I5" s="782"/>
      <c r="J5" s="782"/>
      <c r="K5" s="782"/>
      <c r="L5" s="782"/>
    </row>
    <row r="6" spans="1:12" ht="26.25" customHeight="1">
      <c r="A6" s="2"/>
      <c r="B6" s="781" t="s">
        <v>746</v>
      </c>
      <c r="C6" s="781"/>
      <c r="D6" s="781"/>
      <c r="E6" s="781"/>
      <c r="F6" s="781"/>
      <c r="G6" s="781"/>
      <c r="H6" s="781"/>
      <c r="I6" s="781"/>
      <c r="J6" s="781"/>
      <c r="K6" s="781"/>
      <c r="L6" s="781"/>
    </row>
    <row r="7" spans="1:12" ht="26.25" customHeight="1">
      <c r="A7" s="2"/>
      <c r="B7" s="781"/>
      <c r="C7" s="781"/>
      <c r="D7" s="781"/>
      <c r="E7" s="781"/>
      <c r="F7" s="781"/>
      <c r="G7" s="781"/>
      <c r="H7" s="781"/>
      <c r="I7" s="781"/>
      <c r="J7" s="781"/>
      <c r="K7" s="781"/>
      <c r="L7" s="781"/>
    </row>
    <row r="8" spans="1:12" ht="34.5" customHeight="1">
      <c r="A8" s="2"/>
      <c r="B8" s="786" t="s">
        <v>742</v>
      </c>
      <c r="C8" s="786"/>
      <c r="D8" s="786"/>
      <c r="E8" s="786"/>
      <c r="F8" s="786"/>
      <c r="G8" s="786"/>
      <c r="H8" s="786"/>
      <c r="I8" s="786"/>
      <c r="J8" s="786"/>
      <c r="K8" s="786"/>
      <c r="L8" s="786"/>
    </row>
    <row r="9" spans="1:12" ht="26.25" customHeight="1">
      <c r="A9" s="2"/>
      <c r="B9" s="783" t="s">
        <v>743</v>
      </c>
      <c r="C9" s="783"/>
      <c r="D9" s="783"/>
      <c r="E9" s="783"/>
      <c r="F9" s="783"/>
      <c r="G9" s="783"/>
      <c r="H9" s="783"/>
      <c r="I9" s="783"/>
      <c r="J9" s="783"/>
      <c r="K9" s="783"/>
      <c r="L9" s="783"/>
    </row>
    <row r="10" spans="1:12" ht="26.25" customHeight="1">
      <c r="A10" s="2"/>
      <c r="B10" s="783"/>
      <c r="C10" s="783"/>
      <c r="D10" s="783"/>
      <c r="E10" s="783"/>
      <c r="F10" s="783"/>
      <c r="G10" s="783"/>
      <c r="H10" s="783"/>
      <c r="I10" s="783"/>
      <c r="J10" s="783"/>
      <c r="K10" s="783"/>
      <c r="L10" s="783"/>
    </row>
    <row r="11" spans="1:12" s="338" customFormat="1" ht="33.75" customHeight="1">
      <c r="A11" s="337"/>
      <c r="B11" s="787" t="s">
        <v>744</v>
      </c>
      <c r="C11" s="787"/>
      <c r="D11" s="787"/>
      <c r="E11" s="787"/>
      <c r="F11" s="787"/>
      <c r="G11" s="787"/>
      <c r="H11" s="787"/>
      <c r="I11" s="787"/>
      <c r="J11" s="787"/>
      <c r="K11" s="787"/>
      <c r="L11" s="787"/>
    </row>
    <row r="12" spans="1:12" ht="14.25" customHeight="1">
      <c r="A12" s="2"/>
      <c r="B12" s="13"/>
      <c r="C12" s="13"/>
      <c r="D12" s="13"/>
      <c r="E12" s="13"/>
      <c r="F12" s="13"/>
      <c r="G12" s="13"/>
      <c r="H12" s="13"/>
      <c r="I12" s="13"/>
      <c r="J12" s="13"/>
      <c r="K12" s="13"/>
      <c r="L12" s="2"/>
    </row>
    <row r="13" spans="1:12" s="338" customFormat="1" ht="27.75" customHeight="1">
      <c r="A13" s="337"/>
      <c r="B13" s="778"/>
      <c r="C13" s="317"/>
      <c r="D13" s="788">
        <f>SUM(J13-1)</f>
        <v>2018</v>
      </c>
      <c r="E13" s="788"/>
      <c r="F13" s="788"/>
      <c r="G13" s="788"/>
      <c r="H13" s="788"/>
      <c r="I13" s="210"/>
      <c r="J13" s="669">
        <f>SUM('Business Forecast Description'!E2)</f>
        <v>2019</v>
      </c>
      <c r="K13" s="317"/>
      <c r="L13" s="784" t="s">
        <v>5</v>
      </c>
    </row>
    <row r="14" spans="1:12" ht="42" customHeight="1">
      <c r="A14" s="337"/>
      <c r="B14" s="779"/>
      <c r="C14" s="16"/>
      <c r="D14" s="670" t="s">
        <v>605</v>
      </c>
      <c r="E14" s="671"/>
      <c r="F14" s="670" t="s">
        <v>606</v>
      </c>
      <c r="G14" s="671"/>
      <c r="H14" s="670" t="s">
        <v>741</v>
      </c>
      <c r="I14" s="671"/>
      <c r="J14" s="672" t="s">
        <v>224</v>
      </c>
      <c r="K14" s="16"/>
      <c r="L14" s="785"/>
    </row>
    <row r="15" spans="1:12" ht="28.5" customHeight="1">
      <c r="A15" s="52"/>
      <c r="B15" s="678" t="s">
        <v>3</v>
      </c>
      <c r="C15" s="16"/>
      <c r="D15" s="673">
        <f>SUM('Step 1 - Sales Planning'!D50)</f>
        <v>0</v>
      </c>
      <c r="E15" s="674"/>
      <c r="F15" s="673">
        <f>SUM('Step 1 - Sales Planning'!F50)</f>
        <v>0</v>
      </c>
      <c r="G15" s="674"/>
      <c r="H15" s="673">
        <f>SUM('Step 1 - Sales Planning'!H50)</f>
        <v>0</v>
      </c>
      <c r="I15" s="674"/>
      <c r="J15" s="673">
        <f>SUM('Step 1 - Sales Planning'!K50)</f>
        <v>0</v>
      </c>
      <c r="K15" s="16"/>
      <c r="L15" s="675"/>
    </row>
    <row r="16" spans="1:12" ht="28.5" customHeight="1">
      <c r="A16" s="52"/>
      <c r="B16" s="678" t="s">
        <v>759</v>
      </c>
      <c r="C16" s="16"/>
      <c r="D16" s="673">
        <f>SUM('Step 2 - COGS Planning'!D24) + ('Step 4 - Fixed Expense Planning'!K12)+('Step 4 - Fixed Expense Planning'!K17)</f>
        <v>0</v>
      </c>
      <c r="E16" s="674"/>
      <c r="F16" s="673">
        <f>SUM('Step 2 - COGS Planning'!F24)+('Step 4 - Fixed Expense Planning'!F12)+('Step 4 - Fixed Expense Planning'!K17)</f>
        <v>0</v>
      </c>
      <c r="G16" s="674"/>
      <c r="H16" s="673">
        <f>SUM(D16+F16)</f>
        <v>0</v>
      </c>
      <c r="I16" s="674"/>
      <c r="J16" s="673">
        <f>SUM('Step 2 - COGS Planning'!K24)+('Step 4 - Fixed Expense Planning'!K12+('Step 4 - Fixed Expense Planning'!K17))</f>
        <v>0</v>
      </c>
      <c r="K16" s="16"/>
      <c r="L16" s="675"/>
    </row>
    <row r="17" spans="1:12" ht="28.5" customHeight="1">
      <c r="A17" s="52"/>
      <c r="B17" s="678" t="s">
        <v>747</v>
      </c>
      <c r="C17" s="16"/>
      <c r="D17" s="673">
        <f>SUM(D15-D16)</f>
        <v>0</v>
      </c>
      <c r="E17" s="674"/>
      <c r="F17" s="673">
        <f>SUM(F15-F16)</f>
        <v>0</v>
      </c>
      <c r="G17" s="674"/>
      <c r="H17" s="673">
        <f>SUM(H15-H16)</f>
        <v>0</v>
      </c>
      <c r="I17" s="674"/>
      <c r="J17" s="673">
        <f>SUM(J15-J16)</f>
        <v>0</v>
      </c>
      <c r="K17" s="16"/>
      <c r="L17" s="675"/>
    </row>
    <row r="18" spans="1:12" ht="28.5" customHeight="1">
      <c r="A18" s="52"/>
      <c r="B18" s="678" t="s">
        <v>748</v>
      </c>
      <c r="C18" s="16"/>
      <c r="D18" s="676" t="e">
        <f>SUM(D17/D15)</f>
        <v>#DIV/0!</v>
      </c>
      <c r="E18" s="677"/>
      <c r="F18" s="676" t="e">
        <f>SUM(F17/F15)</f>
        <v>#DIV/0!</v>
      </c>
      <c r="G18" s="677"/>
      <c r="H18" s="676" t="e">
        <f>SUM(H17/H15)</f>
        <v>#DIV/0!</v>
      </c>
      <c r="I18" s="677"/>
      <c r="J18" s="676" t="e">
        <f>SUM(J17/J15)</f>
        <v>#DIV/0!</v>
      </c>
      <c r="K18" s="16"/>
      <c r="L18" s="675"/>
    </row>
    <row r="19" spans="1:12" ht="26.25" customHeight="1">
      <c r="A19" s="52"/>
      <c r="B19" s="665"/>
      <c r="C19" s="16"/>
      <c r="D19" s="666"/>
      <c r="E19" s="16"/>
      <c r="F19" s="666"/>
      <c r="G19" s="16"/>
      <c r="H19" s="666"/>
      <c r="I19" s="16"/>
      <c r="J19" s="16"/>
      <c r="K19" s="16"/>
      <c r="L19" s="667"/>
    </row>
    <row r="20" spans="1:12" ht="26.25" customHeight="1">
      <c r="A20" s="52"/>
      <c r="B20" s="693" t="s">
        <v>760</v>
      </c>
      <c r="C20" s="16"/>
      <c r="D20" s="666"/>
      <c r="E20" s="16"/>
      <c r="F20" s="666"/>
      <c r="G20" s="16"/>
      <c r="H20" s="666"/>
      <c r="I20" s="16"/>
      <c r="J20" s="16"/>
      <c r="K20" s="16"/>
      <c r="L20" s="667"/>
    </row>
    <row r="21" spans="1:12" ht="26.25" customHeight="1">
      <c r="A21" s="52"/>
      <c r="B21" s="694" t="s">
        <v>761</v>
      </c>
      <c r="C21" s="16"/>
      <c r="D21" s="666"/>
      <c r="E21" s="16"/>
      <c r="F21" s="666"/>
      <c r="G21" s="16"/>
      <c r="H21" s="666"/>
      <c r="I21" s="16"/>
      <c r="J21" s="16"/>
      <c r="K21" s="16"/>
      <c r="L21" s="667"/>
    </row>
    <row r="22" spans="1:12" ht="26.25" customHeight="1">
      <c r="A22" s="52"/>
      <c r="B22" s="694" t="s">
        <v>762</v>
      </c>
      <c r="C22" s="16"/>
      <c r="D22" s="666"/>
      <c r="E22" s="16"/>
      <c r="F22" s="666"/>
      <c r="G22" s="16"/>
      <c r="H22" s="666"/>
      <c r="I22" s="16"/>
      <c r="J22" s="16"/>
      <c r="K22" s="16"/>
      <c r="L22" s="667"/>
    </row>
    <row r="23" spans="1:12" ht="26.25" customHeight="1">
      <c r="A23" s="52"/>
      <c r="B23" s="665"/>
      <c r="C23" s="16"/>
      <c r="D23" s="666"/>
      <c r="E23" s="16"/>
      <c r="F23" s="666"/>
      <c r="G23" s="16"/>
      <c r="H23" s="666"/>
      <c r="I23" s="16"/>
      <c r="J23" s="16"/>
      <c r="K23" s="16"/>
      <c r="L23" s="667"/>
    </row>
    <row r="24" spans="1:12" ht="19.5" customHeight="1">
      <c r="B24" s="664" t="s">
        <v>737</v>
      </c>
    </row>
    <row r="25" spans="1:12" ht="19.5" customHeight="1">
      <c r="B25" s="736"/>
      <c r="C25" s="737"/>
      <c r="D25" s="737"/>
      <c r="E25" s="737"/>
      <c r="F25" s="737"/>
      <c r="G25" s="737"/>
      <c r="H25" s="737"/>
      <c r="I25" s="737"/>
      <c r="J25" s="737"/>
      <c r="K25" s="737"/>
      <c r="L25" s="738"/>
    </row>
    <row r="26" spans="1:12" ht="19.5" customHeight="1">
      <c r="B26" s="739"/>
      <c r="C26" s="740"/>
      <c r="D26" s="740"/>
      <c r="E26" s="740"/>
      <c r="F26" s="740"/>
      <c r="G26" s="740"/>
      <c r="H26" s="740"/>
      <c r="I26" s="740"/>
      <c r="J26" s="740"/>
      <c r="K26" s="740"/>
      <c r="L26" s="741"/>
    </row>
    <row r="27" spans="1:12" ht="19.5" customHeight="1">
      <c r="B27" s="739"/>
      <c r="C27" s="740"/>
      <c r="D27" s="740"/>
      <c r="E27" s="740"/>
      <c r="F27" s="740"/>
      <c r="G27" s="740"/>
      <c r="H27" s="740"/>
      <c r="I27" s="740"/>
      <c r="J27" s="740"/>
      <c r="K27" s="740"/>
      <c r="L27" s="741"/>
    </row>
    <row r="28" spans="1:12" ht="19.5" customHeight="1">
      <c r="B28" s="739"/>
      <c r="C28" s="740"/>
      <c r="D28" s="740"/>
      <c r="E28" s="740"/>
      <c r="F28" s="740"/>
      <c r="G28" s="740"/>
      <c r="H28" s="740"/>
      <c r="I28" s="740"/>
      <c r="J28" s="740"/>
      <c r="K28" s="740"/>
      <c r="L28" s="741"/>
    </row>
    <row r="29" spans="1:12" ht="19.5" customHeight="1">
      <c r="B29" s="742"/>
      <c r="C29" s="743"/>
      <c r="D29" s="743"/>
      <c r="E29" s="743"/>
      <c r="F29" s="743"/>
      <c r="G29" s="743"/>
      <c r="H29" s="743"/>
      <c r="I29" s="743"/>
      <c r="J29" s="743"/>
      <c r="K29" s="743"/>
      <c r="L29" s="744"/>
    </row>
    <row r="30" spans="1:12" ht="19.5" customHeight="1"/>
    <row r="31" spans="1:12" ht="19.5" customHeight="1">
      <c r="B31" s="664" t="s">
        <v>738</v>
      </c>
    </row>
    <row r="32" spans="1:12" ht="19.5" customHeight="1">
      <c r="B32" s="736"/>
      <c r="C32" s="737"/>
      <c r="D32" s="737"/>
      <c r="E32" s="737"/>
      <c r="F32" s="737"/>
      <c r="G32" s="737"/>
      <c r="H32" s="737"/>
      <c r="I32" s="737"/>
      <c r="J32" s="737"/>
      <c r="K32" s="737"/>
      <c r="L32" s="738"/>
    </row>
    <row r="33" spans="2:12" ht="19.5" customHeight="1">
      <c r="B33" s="739"/>
      <c r="C33" s="740"/>
      <c r="D33" s="740"/>
      <c r="E33" s="740"/>
      <c r="F33" s="740"/>
      <c r="G33" s="740"/>
      <c r="H33" s="740"/>
      <c r="I33" s="740"/>
      <c r="J33" s="740"/>
      <c r="K33" s="740"/>
      <c r="L33" s="741"/>
    </row>
    <row r="34" spans="2:12" ht="19.5" customHeight="1">
      <c r="B34" s="739"/>
      <c r="C34" s="740"/>
      <c r="D34" s="740"/>
      <c r="E34" s="740"/>
      <c r="F34" s="740"/>
      <c r="G34" s="740"/>
      <c r="H34" s="740"/>
      <c r="I34" s="740"/>
      <c r="J34" s="740"/>
      <c r="K34" s="740"/>
      <c r="L34" s="741"/>
    </row>
    <row r="35" spans="2:12" ht="19.5" customHeight="1">
      <c r="B35" s="739"/>
      <c r="C35" s="740"/>
      <c r="D35" s="740"/>
      <c r="E35" s="740"/>
      <c r="F35" s="740"/>
      <c r="G35" s="740"/>
      <c r="H35" s="740"/>
      <c r="I35" s="740"/>
      <c r="J35" s="740"/>
      <c r="K35" s="740"/>
      <c r="L35" s="741"/>
    </row>
    <row r="36" spans="2:12" ht="19.5" customHeight="1">
      <c r="B36" s="742"/>
      <c r="C36" s="743"/>
      <c r="D36" s="743"/>
      <c r="E36" s="743"/>
      <c r="F36" s="743"/>
      <c r="G36" s="743"/>
      <c r="H36" s="743"/>
      <c r="I36" s="743"/>
      <c r="J36" s="743"/>
      <c r="K36" s="743"/>
      <c r="L36" s="744"/>
    </row>
  </sheetData>
  <sheetProtection algorithmName="SHA-512" hashValue="V12MIV0NcYHLzAoUp7eDl1hGqeoKquhhTJqGyxn1+jZkvOq/a4lNTfsMHk9vkw1M69IuSSFbng5ogigjW0p77Q==" saltValue="ubAQOrtm1dg+9q+wJUh9fw==" spinCount="100000" sheet="1" objects="1" scenarios="1"/>
  <mergeCells count="12">
    <mergeCell ref="B25:L29"/>
    <mergeCell ref="B32:L36"/>
    <mergeCell ref="B13:B14"/>
    <mergeCell ref="B4:F4"/>
    <mergeCell ref="B3:F3"/>
    <mergeCell ref="B6:L7"/>
    <mergeCell ref="B5:L5"/>
    <mergeCell ref="B9:L10"/>
    <mergeCell ref="L13:L14"/>
    <mergeCell ref="B8:L8"/>
    <mergeCell ref="B11:L11"/>
    <mergeCell ref="D13:H1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FD619-2085-4579-903D-712852E6B27A}">
  <dimension ref="A1:L38"/>
  <sheetViews>
    <sheetView zoomScale="70" zoomScaleNormal="70" workbookViewId="0">
      <selection activeCell="A28" sqref="A28"/>
    </sheetView>
  </sheetViews>
  <sheetFormatPr defaultColWidth="8.85546875" defaultRowHeight="18.75"/>
  <cols>
    <col min="1" max="1" width="6.85546875" style="6" customWidth="1"/>
    <col min="2" max="2" width="53.140625" style="33" customWidth="1"/>
    <col min="3" max="3" width="4.42578125" style="4" customWidth="1"/>
    <col min="4" max="4" width="24.5703125" style="4" customWidth="1"/>
    <col min="5" max="5" width="4.42578125" style="4" customWidth="1"/>
    <col min="6" max="6" width="24.5703125" style="4" customWidth="1"/>
    <col min="7" max="7" width="4.42578125" style="4" customWidth="1"/>
    <col min="8" max="8" width="24.5703125" style="33" customWidth="1"/>
    <col min="9" max="9" width="4.42578125" style="4" customWidth="1"/>
    <col min="10" max="10" width="24.5703125" style="6" customWidth="1"/>
    <col min="11" max="11" width="4.42578125" style="4" customWidth="1"/>
    <col min="12" max="12" width="84.7109375" style="6" customWidth="1"/>
  </cols>
  <sheetData>
    <row r="1" spans="1:12" ht="28.5" customHeight="1">
      <c r="A1" s="2"/>
      <c r="B1" s="3" t="str">
        <f>('Business Forecast Description'!B2)</f>
        <v>BUSINESS FORECASTING WORKBOOK</v>
      </c>
      <c r="H1" s="5"/>
      <c r="J1" s="2"/>
    </row>
    <row r="2" spans="1:12" ht="18" customHeight="1">
      <c r="A2" s="7"/>
      <c r="B2" s="7"/>
      <c r="C2" s="8"/>
      <c r="D2" s="8"/>
      <c r="E2" s="8"/>
      <c r="F2" s="8"/>
      <c r="G2" s="8"/>
      <c r="H2" s="9"/>
      <c r="I2" s="8"/>
      <c r="J2" s="9"/>
      <c r="K2" s="8"/>
      <c r="L2" s="7"/>
    </row>
    <row r="3" spans="1:12" ht="18" customHeight="1">
      <c r="A3" s="10"/>
      <c r="B3" s="780" t="s">
        <v>0</v>
      </c>
      <c r="C3" s="780"/>
      <c r="D3" s="780"/>
      <c r="E3" s="780"/>
      <c r="F3" s="780"/>
      <c r="G3" s="668"/>
      <c r="H3" s="574" t="s">
        <v>1</v>
      </c>
      <c r="I3" s="11"/>
      <c r="J3" s="10"/>
      <c r="K3" s="11"/>
      <c r="L3" s="10"/>
    </row>
    <row r="4" spans="1:12" s="338" customFormat="1" ht="26.25">
      <c r="A4" s="337"/>
      <c r="B4" s="774">
        <f>('Business Forecast Description'!C5)</f>
        <v>0</v>
      </c>
      <c r="C4" s="775"/>
      <c r="D4" s="775"/>
      <c r="E4" s="775"/>
      <c r="F4" s="776"/>
      <c r="G4" s="668"/>
      <c r="H4" s="488">
        <f>('Business Forecast Description'!H2)</f>
        <v>0</v>
      </c>
      <c r="I4" s="65"/>
      <c r="J4" s="318"/>
      <c r="K4" s="65"/>
      <c r="L4" s="318"/>
    </row>
    <row r="5" spans="1:12" s="338" customFormat="1" ht="60.75" customHeight="1">
      <c r="A5" s="337"/>
      <c r="B5" s="782" t="s">
        <v>749</v>
      </c>
      <c r="C5" s="782"/>
      <c r="D5" s="782"/>
      <c r="E5" s="782"/>
      <c r="F5" s="782"/>
      <c r="G5" s="782"/>
      <c r="H5" s="782"/>
      <c r="I5" s="782"/>
      <c r="J5" s="782"/>
      <c r="K5" s="782"/>
      <c r="L5" s="782"/>
    </row>
    <row r="6" spans="1:12" ht="26.25" customHeight="1">
      <c r="A6" s="2"/>
      <c r="B6" s="781" t="s">
        <v>754</v>
      </c>
      <c r="C6" s="781"/>
      <c r="D6" s="781"/>
      <c r="E6" s="781"/>
      <c r="F6" s="781"/>
      <c r="G6" s="781"/>
      <c r="H6" s="781"/>
      <c r="I6" s="781"/>
      <c r="J6" s="781"/>
      <c r="K6" s="781"/>
      <c r="L6" s="781"/>
    </row>
    <row r="7" spans="1:12" ht="26.25" customHeight="1">
      <c r="A7" s="2"/>
      <c r="B7" s="781"/>
      <c r="C7" s="781"/>
      <c r="D7" s="781"/>
      <c r="E7" s="781"/>
      <c r="F7" s="781"/>
      <c r="G7" s="781"/>
      <c r="H7" s="781"/>
      <c r="I7" s="781"/>
      <c r="J7" s="781"/>
      <c r="K7" s="781"/>
      <c r="L7" s="781"/>
    </row>
    <row r="8" spans="1:12" ht="34.5" customHeight="1">
      <c r="A8" s="2"/>
      <c r="B8" s="789" t="s">
        <v>751</v>
      </c>
      <c r="C8" s="789"/>
      <c r="D8" s="789"/>
      <c r="E8" s="789"/>
      <c r="F8" s="789"/>
      <c r="G8" s="789"/>
      <c r="H8" s="789"/>
      <c r="I8" s="789"/>
      <c r="J8" s="789"/>
      <c r="K8" s="789"/>
      <c r="L8" s="789"/>
    </row>
    <row r="9" spans="1:12" ht="27" customHeight="1">
      <c r="A9" s="2"/>
      <c r="B9" s="790" t="s">
        <v>755</v>
      </c>
      <c r="C9" s="790"/>
      <c r="D9" s="790"/>
      <c r="E9" s="790"/>
      <c r="F9" s="790"/>
      <c r="G9" s="790"/>
      <c r="H9" s="790"/>
      <c r="I9" s="790"/>
      <c r="J9" s="790"/>
      <c r="K9" s="790"/>
      <c r="L9" s="790"/>
    </row>
    <row r="10" spans="1:12" ht="27" customHeight="1">
      <c r="A10" s="2"/>
      <c r="B10" s="790"/>
      <c r="C10" s="790"/>
      <c r="D10" s="790"/>
      <c r="E10" s="790"/>
      <c r="F10" s="790"/>
      <c r="G10" s="790"/>
      <c r="H10" s="790"/>
      <c r="I10" s="790"/>
      <c r="J10" s="790"/>
      <c r="K10" s="790"/>
      <c r="L10" s="790"/>
    </row>
    <row r="11" spans="1:12" ht="14.25" customHeight="1">
      <c r="A11" s="2"/>
      <c r="B11" s="13"/>
      <c r="C11" s="13"/>
      <c r="D11" s="13"/>
      <c r="E11" s="13"/>
      <c r="F11" s="13"/>
      <c r="G11" s="13"/>
      <c r="H11" s="13"/>
      <c r="I11" s="13"/>
      <c r="J11" s="13"/>
      <c r="K11" s="13"/>
      <c r="L11" s="2"/>
    </row>
    <row r="12" spans="1:12" s="338" customFormat="1" ht="27.75" customHeight="1">
      <c r="A12" s="337"/>
      <c r="B12" s="778"/>
      <c r="C12" s="317"/>
      <c r="D12" s="788">
        <f>SUM(J12-1)</f>
        <v>2018</v>
      </c>
      <c r="E12" s="788"/>
      <c r="F12" s="788"/>
      <c r="G12" s="788"/>
      <c r="H12" s="788"/>
      <c r="I12" s="210"/>
      <c r="J12" s="669">
        <f>SUM('Business Forecast Description'!E2)</f>
        <v>2019</v>
      </c>
      <c r="K12" s="317"/>
      <c r="L12" s="784" t="s">
        <v>5</v>
      </c>
    </row>
    <row r="13" spans="1:12" ht="42" customHeight="1">
      <c r="A13" s="337"/>
      <c r="B13" s="779"/>
      <c r="C13" s="16"/>
      <c r="D13" s="679" t="s">
        <v>605</v>
      </c>
      <c r="E13" s="674"/>
      <c r="F13" s="679" t="s">
        <v>606</v>
      </c>
      <c r="G13" s="674"/>
      <c r="H13" s="679" t="s">
        <v>756</v>
      </c>
      <c r="I13" s="674"/>
      <c r="J13" s="680" t="s">
        <v>224</v>
      </c>
      <c r="K13" s="16"/>
      <c r="L13" s="785"/>
    </row>
    <row r="14" spans="1:12" ht="27.75" customHeight="1">
      <c r="A14" s="52"/>
      <c r="B14" s="678" t="s">
        <v>3</v>
      </c>
      <c r="C14" s="16"/>
      <c r="D14" s="673">
        <f>SUM('Step 1 - Sales Planning'!D50)</f>
        <v>0</v>
      </c>
      <c r="E14" s="674"/>
      <c r="F14" s="673">
        <f>SUM('Step 1 - Sales Planning'!F50)</f>
        <v>0</v>
      </c>
      <c r="G14" s="674"/>
      <c r="H14" s="673">
        <f>SUM('Step 1 - Sales Planning'!H50)</f>
        <v>0</v>
      </c>
      <c r="I14" s="674"/>
      <c r="J14" s="673">
        <f>SUM('Step 1 - Sales Planning'!K50)</f>
        <v>0</v>
      </c>
      <c r="K14" s="16"/>
      <c r="L14" s="675"/>
    </row>
    <row r="15" spans="1:12" ht="27.75" customHeight="1">
      <c r="A15" s="52"/>
      <c r="B15" s="678" t="s">
        <v>740</v>
      </c>
      <c r="C15" s="16"/>
      <c r="D15" s="673">
        <f>SUM('Step 2 - COGS Planning'!D24)</f>
        <v>0</v>
      </c>
      <c r="E15" s="674"/>
      <c r="F15" s="673">
        <f>SUM('Step 2 - COGS Planning'!F24)</f>
        <v>0</v>
      </c>
      <c r="G15" s="674"/>
      <c r="H15" s="673">
        <f>SUM('Step 2 - COGS Planning'!H24)</f>
        <v>0</v>
      </c>
      <c r="I15" s="674"/>
      <c r="J15" s="673">
        <f>SUM('Step 2 - COGS Planning'!K24)</f>
        <v>0</v>
      </c>
      <c r="K15" s="16"/>
      <c r="L15" s="675"/>
    </row>
    <row r="16" spans="1:12" ht="27.75" customHeight="1">
      <c r="A16" s="52"/>
      <c r="B16" s="678" t="s">
        <v>750</v>
      </c>
      <c r="C16" s="16"/>
      <c r="D16" s="673">
        <f>SUM('Step 4 - Fixed Expense Planning'!D43)</f>
        <v>0</v>
      </c>
      <c r="E16" s="674"/>
      <c r="F16" s="673">
        <f>SUM('Step 4 - Fixed Expense Planning'!F43)</f>
        <v>0</v>
      </c>
      <c r="G16" s="674"/>
      <c r="H16" s="673">
        <f>SUM('Step 4 - Fixed Expense Planning'!H43)</f>
        <v>0</v>
      </c>
      <c r="I16" s="674"/>
      <c r="J16" s="673">
        <f>SUM('Step 4 - Fixed Expense Planning'!K43)</f>
        <v>0</v>
      </c>
      <c r="K16" s="16"/>
      <c r="L16" s="675"/>
    </row>
    <row r="17" spans="1:12" ht="27.75" customHeight="1">
      <c r="A17" s="52"/>
      <c r="B17" s="678" t="s">
        <v>753</v>
      </c>
      <c r="C17" s="16"/>
      <c r="D17" s="682">
        <v>0</v>
      </c>
      <c r="E17" s="674"/>
      <c r="F17" s="682">
        <v>0</v>
      </c>
      <c r="G17" s="674"/>
      <c r="H17" s="673">
        <f>SUM(D17+F17)</f>
        <v>0</v>
      </c>
      <c r="I17" s="674"/>
      <c r="J17" s="673">
        <f>SUM('Step 9 - Debt Service Outflows'!O55)</f>
        <v>0</v>
      </c>
      <c r="K17" s="16"/>
      <c r="L17" s="675"/>
    </row>
    <row r="18" spans="1:12" ht="27.75" customHeight="1">
      <c r="A18" s="52"/>
      <c r="B18" s="678" t="s">
        <v>747</v>
      </c>
      <c r="C18" s="16"/>
      <c r="D18" s="673">
        <f>SUM(D14-D15)</f>
        <v>0</v>
      </c>
      <c r="E18" s="674"/>
      <c r="F18" s="673">
        <f>SUM(F14-F15)</f>
        <v>0</v>
      </c>
      <c r="G18" s="674"/>
      <c r="H18" s="673">
        <f>SUM(H14-H15)</f>
        <v>0</v>
      </c>
      <c r="I18" s="674"/>
      <c r="J18" s="673">
        <f>SUM(J14-J15)</f>
        <v>0</v>
      </c>
      <c r="K18" s="16"/>
      <c r="L18" s="675"/>
    </row>
    <row r="19" spans="1:12" ht="27.75" customHeight="1">
      <c r="A19" s="52"/>
      <c r="B19" s="678" t="s">
        <v>748</v>
      </c>
      <c r="C19" s="16"/>
      <c r="D19" s="676" t="e">
        <f>SUM(D18/D14)</f>
        <v>#DIV/0!</v>
      </c>
      <c r="E19" s="677"/>
      <c r="F19" s="676" t="e">
        <f>SUM(F18/F14)</f>
        <v>#DIV/0!</v>
      </c>
      <c r="G19" s="677"/>
      <c r="H19" s="676" t="e">
        <f>SUM(H18/H14)</f>
        <v>#DIV/0!</v>
      </c>
      <c r="I19" s="677"/>
      <c r="J19" s="676" t="e">
        <f>SUM(J18/J14)</f>
        <v>#DIV/0!</v>
      </c>
      <c r="K19" s="16"/>
      <c r="L19" s="675"/>
    </row>
    <row r="20" spans="1:12" ht="27.75" customHeight="1">
      <c r="A20" s="52"/>
      <c r="B20" s="678" t="s">
        <v>752</v>
      </c>
      <c r="C20" s="16"/>
      <c r="D20" s="681" t="e">
        <f>SUM(D16+D17)/D19</f>
        <v>#DIV/0!</v>
      </c>
      <c r="E20" s="677"/>
      <c r="F20" s="681" t="e">
        <f>SUM(F16+F17)/F19</f>
        <v>#DIV/0!</v>
      </c>
      <c r="G20" s="677"/>
      <c r="H20" s="681" t="e">
        <f>SUM(H16+H17)/H19</f>
        <v>#DIV/0!</v>
      </c>
      <c r="I20" s="677"/>
      <c r="J20" s="681" t="e">
        <f>SUM(J16+J17)/J19</f>
        <v>#DIV/0!</v>
      </c>
      <c r="K20" s="16"/>
      <c r="L20" s="675"/>
    </row>
    <row r="21" spans="1:12" ht="27.75" customHeight="1">
      <c r="A21" s="52"/>
      <c r="B21" s="695"/>
      <c r="C21" s="16"/>
      <c r="D21" s="696"/>
      <c r="E21" s="677"/>
      <c r="F21" s="696"/>
      <c r="G21" s="677"/>
      <c r="H21" s="696"/>
      <c r="I21" s="677"/>
      <c r="J21" s="696"/>
      <c r="K21" s="16"/>
      <c r="L21" s="16"/>
    </row>
    <row r="22" spans="1:12" ht="27.75" customHeight="1">
      <c r="A22" s="52"/>
      <c r="B22" s="791" t="s">
        <v>763</v>
      </c>
      <c r="C22" s="791"/>
      <c r="D22" s="791"/>
      <c r="E22" s="791"/>
      <c r="F22" s="791"/>
      <c r="G22" s="791"/>
      <c r="H22" s="791"/>
      <c r="I22" s="791"/>
      <c r="J22" s="791"/>
      <c r="K22" s="791"/>
      <c r="L22" s="791"/>
    </row>
    <row r="23" spans="1:12" ht="27.75" customHeight="1">
      <c r="A23" s="52"/>
      <c r="B23" s="791"/>
      <c r="C23" s="791"/>
      <c r="D23" s="791"/>
      <c r="E23" s="791"/>
      <c r="F23" s="791"/>
      <c r="G23" s="791"/>
      <c r="H23" s="791"/>
      <c r="I23" s="791"/>
      <c r="J23" s="791"/>
      <c r="K23" s="791"/>
      <c r="L23" s="791"/>
    </row>
    <row r="24" spans="1:12" ht="27.75" customHeight="1">
      <c r="A24" s="52"/>
      <c r="B24" s="791"/>
      <c r="C24" s="791"/>
      <c r="D24" s="791"/>
      <c r="E24" s="791"/>
      <c r="F24" s="791"/>
      <c r="G24" s="791"/>
      <c r="H24" s="791"/>
      <c r="I24" s="791"/>
      <c r="J24" s="791"/>
      <c r="K24" s="791"/>
      <c r="L24" s="791"/>
    </row>
    <row r="25" spans="1:12" ht="15" customHeight="1">
      <c r="A25" s="52"/>
      <c r="B25" s="697"/>
      <c r="C25" s="697"/>
      <c r="D25" s="697"/>
      <c r="E25" s="697"/>
      <c r="F25" s="697"/>
      <c r="G25" s="697"/>
      <c r="H25" s="697"/>
      <c r="I25" s="697"/>
      <c r="J25" s="697"/>
      <c r="K25" s="697"/>
      <c r="L25" s="697"/>
    </row>
    <row r="26" spans="1:12" ht="19.5" customHeight="1">
      <c r="B26" s="664" t="s">
        <v>737</v>
      </c>
    </row>
    <row r="27" spans="1:12" ht="19.5" customHeight="1">
      <c r="B27" s="736"/>
      <c r="C27" s="737"/>
      <c r="D27" s="737"/>
      <c r="E27" s="737"/>
      <c r="F27" s="737"/>
      <c r="G27" s="737"/>
      <c r="H27" s="737"/>
      <c r="I27" s="737"/>
      <c r="J27" s="737"/>
      <c r="K27" s="737"/>
      <c r="L27" s="738"/>
    </row>
    <row r="28" spans="1:12" ht="19.5" customHeight="1">
      <c r="B28" s="739"/>
      <c r="C28" s="740"/>
      <c r="D28" s="740"/>
      <c r="E28" s="740"/>
      <c r="F28" s="740"/>
      <c r="G28" s="740"/>
      <c r="H28" s="740"/>
      <c r="I28" s="740"/>
      <c r="J28" s="740"/>
      <c r="K28" s="740"/>
      <c r="L28" s="741"/>
    </row>
    <row r="29" spans="1:12" ht="19.5" customHeight="1">
      <c r="B29" s="739"/>
      <c r="C29" s="740"/>
      <c r="D29" s="740"/>
      <c r="E29" s="740"/>
      <c r="F29" s="740"/>
      <c r="G29" s="740"/>
      <c r="H29" s="740"/>
      <c r="I29" s="740"/>
      <c r="J29" s="740"/>
      <c r="K29" s="740"/>
      <c r="L29" s="741"/>
    </row>
    <row r="30" spans="1:12" ht="19.5" customHeight="1">
      <c r="B30" s="739"/>
      <c r="C30" s="740"/>
      <c r="D30" s="740"/>
      <c r="E30" s="740"/>
      <c r="F30" s="740"/>
      <c r="G30" s="740"/>
      <c r="H30" s="740"/>
      <c r="I30" s="740"/>
      <c r="J30" s="740"/>
      <c r="K30" s="740"/>
      <c r="L30" s="741"/>
    </row>
    <row r="31" spans="1:12" ht="19.5" customHeight="1">
      <c r="B31" s="742"/>
      <c r="C31" s="743"/>
      <c r="D31" s="743"/>
      <c r="E31" s="743"/>
      <c r="F31" s="743"/>
      <c r="G31" s="743"/>
      <c r="H31" s="743"/>
      <c r="I31" s="743"/>
      <c r="J31" s="743"/>
      <c r="K31" s="743"/>
      <c r="L31" s="744"/>
    </row>
    <row r="32" spans="1:12" ht="19.5" customHeight="1"/>
    <row r="33" spans="2:12" ht="19.5" customHeight="1">
      <c r="B33" s="664" t="s">
        <v>738</v>
      </c>
    </row>
    <row r="34" spans="2:12" ht="19.5" customHeight="1">
      <c r="B34" s="736"/>
      <c r="C34" s="737"/>
      <c r="D34" s="737"/>
      <c r="E34" s="737"/>
      <c r="F34" s="737"/>
      <c r="G34" s="737"/>
      <c r="H34" s="737"/>
      <c r="I34" s="737"/>
      <c r="J34" s="737"/>
      <c r="K34" s="737"/>
      <c r="L34" s="738"/>
    </row>
    <row r="35" spans="2:12" ht="19.5" customHeight="1">
      <c r="B35" s="739"/>
      <c r="C35" s="740"/>
      <c r="D35" s="740"/>
      <c r="E35" s="740"/>
      <c r="F35" s="740"/>
      <c r="G35" s="740"/>
      <c r="H35" s="740"/>
      <c r="I35" s="740"/>
      <c r="J35" s="740"/>
      <c r="K35" s="740"/>
      <c r="L35" s="741"/>
    </row>
    <row r="36" spans="2:12" ht="19.5" customHeight="1">
      <c r="B36" s="739"/>
      <c r="C36" s="740"/>
      <c r="D36" s="740"/>
      <c r="E36" s="740"/>
      <c r="F36" s="740"/>
      <c r="G36" s="740"/>
      <c r="H36" s="740"/>
      <c r="I36" s="740"/>
      <c r="J36" s="740"/>
      <c r="K36" s="740"/>
      <c r="L36" s="741"/>
    </row>
    <row r="37" spans="2:12" ht="19.5" customHeight="1">
      <c r="B37" s="739"/>
      <c r="C37" s="740"/>
      <c r="D37" s="740"/>
      <c r="E37" s="740"/>
      <c r="F37" s="740"/>
      <c r="G37" s="740"/>
      <c r="H37" s="740"/>
      <c r="I37" s="740"/>
      <c r="J37" s="740"/>
      <c r="K37" s="740"/>
      <c r="L37" s="741"/>
    </row>
    <row r="38" spans="2:12" ht="19.5" customHeight="1">
      <c r="B38" s="742"/>
      <c r="C38" s="743"/>
      <c r="D38" s="743"/>
      <c r="E38" s="743"/>
      <c r="F38" s="743"/>
      <c r="G38" s="743"/>
      <c r="H38" s="743"/>
      <c r="I38" s="743"/>
      <c r="J38" s="743"/>
      <c r="K38" s="743"/>
      <c r="L38" s="744"/>
    </row>
  </sheetData>
  <sheetProtection algorithmName="SHA-512" hashValue="Xq69DoJigvSd/Jv0fLMP/H2iBBHcepHo3pi7RBBUzeOCh16nMBKGNRlkirxcOrLwCUOc1uq0p4wy+RkI0XK9AQ==" saltValue="Ypgbw+CNL1EgdN4nbJ79rA==" spinCount="100000" sheet="1" objects="1" scenarios="1"/>
  <mergeCells count="12">
    <mergeCell ref="B3:F3"/>
    <mergeCell ref="B4:F4"/>
    <mergeCell ref="B5:L5"/>
    <mergeCell ref="B27:L31"/>
    <mergeCell ref="B34:L38"/>
    <mergeCell ref="B6:L7"/>
    <mergeCell ref="B8:L8"/>
    <mergeCell ref="B9:L10"/>
    <mergeCell ref="B12:B13"/>
    <mergeCell ref="D12:H12"/>
    <mergeCell ref="L12:L13"/>
    <mergeCell ref="B22:L2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2"/>
  <sheetViews>
    <sheetView zoomScale="80" zoomScaleNormal="80" workbookViewId="0">
      <pane ySplit="6" topLeftCell="A7" activePane="bottomLeft" state="frozen"/>
      <selection pane="bottomLeft" activeCell="J2" sqref="J2"/>
    </sheetView>
  </sheetViews>
  <sheetFormatPr defaultRowHeight="15"/>
  <cols>
    <col min="1" max="1" width="2.5703125" customWidth="1"/>
    <col min="2" max="2" width="37.7109375" customWidth="1"/>
    <col min="3" max="3" width="8.7109375" customWidth="1"/>
    <col min="4" max="15" width="14" customWidth="1"/>
    <col min="16" max="16" width="17" customWidth="1"/>
    <col min="17" max="17" width="2.5703125" customWidth="1"/>
  </cols>
  <sheetData>
    <row r="1" spans="1:17" ht="30" customHeight="1">
      <c r="B1" s="796" t="s">
        <v>242</v>
      </c>
    </row>
    <row r="2" spans="1:17" ht="30" customHeight="1">
      <c r="B2" s="796"/>
      <c r="D2" s="662">
        <f>SUM('Business Forecast Description'!E2)</f>
        <v>2019</v>
      </c>
      <c r="E2" s="575"/>
      <c r="F2" s="357"/>
      <c r="G2" s="800" t="s">
        <v>687</v>
      </c>
      <c r="H2" s="800"/>
      <c r="J2" s="718">
        <f>SUM('Step 14 - Prod Labor Budget'!F68)</f>
        <v>65.84</v>
      </c>
      <c r="K2" s="799" t="s">
        <v>104</v>
      </c>
      <c r="L2" s="800"/>
    </row>
    <row r="3" spans="1:17" ht="7.5" customHeight="1">
      <c r="B3" s="796"/>
      <c r="C3" s="575"/>
      <c r="D3" s="647"/>
      <c r="E3" s="575"/>
      <c r="F3" s="357"/>
      <c r="G3" s="493"/>
      <c r="H3" s="493"/>
      <c r="J3" s="719"/>
    </row>
    <row r="4" spans="1:17" s="82" customFormat="1" ht="30" customHeight="1">
      <c r="B4" s="796"/>
      <c r="C4" s="575"/>
      <c r="D4" s="575"/>
      <c r="E4" s="575"/>
      <c r="F4" s="357"/>
      <c r="G4" s="794">
        <f>SUM('Step 10 - P&amp;L Forecast with DS'!G42)</f>
        <v>0</v>
      </c>
      <c r="H4" s="795"/>
      <c r="J4" s="720">
        <f>SUM('Step 14 - Prod Labor Budget'!T70)</f>
        <v>0.3</v>
      </c>
      <c r="K4" s="716" t="s">
        <v>779</v>
      </c>
      <c r="L4" s="717"/>
    </row>
    <row r="5" spans="1:17" ht="45" customHeight="1">
      <c r="B5" s="801" t="s">
        <v>688</v>
      </c>
      <c r="C5" s="801"/>
      <c r="D5" s="801"/>
      <c r="E5" s="801"/>
      <c r="F5" s="801"/>
      <c r="G5" s="801"/>
      <c r="H5" s="801"/>
      <c r="I5" s="801"/>
      <c r="J5" s="801"/>
      <c r="K5" s="801"/>
      <c r="L5" s="801"/>
      <c r="M5" s="801"/>
      <c r="N5" s="801"/>
      <c r="O5" s="801"/>
      <c r="P5" s="801"/>
    </row>
    <row r="6" spans="1:17" s="579" customFormat="1" ht="32.25" customHeight="1">
      <c r="A6" s="577"/>
      <c r="B6" s="802" t="s">
        <v>243</v>
      </c>
      <c r="C6" s="803"/>
      <c r="D6" s="578" t="s">
        <v>105</v>
      </c>
      <c r="E6" s="578" t="s">
        <v>106</v>
      </c>
      <c r="F6" s="578" t="s">
        <v>107</v>
      </c>
      <c r="G6" s="578" t="s">
        <v>108</v>
      </c>
      <c r="H6" s="578" t="s">
        <v>109</v>
      </c>
      <c r="I6" s="578" t="s">
        <v>110</v>
      </c>
      <c r="J6" s="578" t="s">
        <v>111</v>
      </c>
      <c r="K6" s="578" t="s">
        <v>112</v>
      </c>
      <c r="L6" s="578" t="s">
        <v>113</v>
      </c>
      <c r="M6" s="578" t="s">
        <v>114</v>
      </c>
      <c r="N6" s="578" t="s">
        <v>115</v>
      </c>
      <c r="O6" s="578" t="s">
        <v>116</v>
      </c>
      <c r="P6" s="578" t="s">
        <v>117</v>
      </c>
      <c r="Q6" s="577"/>
    </row>
    <row r="7" spans="1:17" s="125" customFormat="1" ht="27" customHeight="1">
      <c r="A7" s="580"/>
      <c r="B7" s="792" t="s">
        <v>118</v>
      </c>
      <c r="C7" s="793"/>
      <c r="D7" s="683">
        <f>SUM(G4*D8)</f>
        <v>0</v>
      </c>
      <c r="E7" s="683">
        <f>SUM(G4*E8)</f>
        <v>0</v>
      </c>
      <c r="F7" s="683">
        <f>SUM(G4*F8)</f>
        <v>0</v>
      </c>
      <c r="G7" s="683">
        <f>SUM(G4*G8)</f>
        <v>0</v>
      </c>
      <c r="H7" s="683">
        <f>SUM(G4*H8)</f>
        <v>0</v>
      </c>
      <c r="I7" s="683">
        <f>SUM(G4*I8)</f>
        <v>0</v>
      </c>
      <c r="J7" s="683">
        <f>SUM(G4*J8)</f>
        <v>0</v>
      </c>
      <c r="K7" s="683">
        <f>SUM(G4*K8)</f>
        <v>0</v>
      </c>
      <c r="L7" s="683">
        <f>SUM(G4*L8)</f>
        <v>0</v>
      </c>
      <c r="M7" s="683">
        <f>SUM(G4*M8)</f>
        <v>0</v>
      </c>
      <c r="N7" s="683">
        <f>SUM(G4*N8)</f>
        <v>0</v>
      </c>
      <c r="O7" s="683">
        <f>SUM(G4*O8)</f>
        <v>0</v>
      </c>
      <c r="P7" s="684">
        <f>SUM(D7:O7)</f>
        <v>0</v>
      </c>
      <c r="Q7" s="580"/>
    </row>
    <row r="8" spans="1:17" s="126" customFormat="1" ht="27" customHeight="1">
      <c r="A8" s="585"/>
      <c r="B8" s="792" t="s">
        <v>119</v>
      </c>
      <c r="C8" s="793"/>
      <c r="D8" s="685">
        <v>5.1200000000000004E-3</v>
      </c>
      <c r="E8" s="685">
        <v>5.1200000000000004E-3</v>
      </c>
      <c r="F8" s="685">
        <v>0.125</v>
      </c>
      <c r="G8" s="685">
        <v>0.1</v>
      </c>
      <c r="H8" s="685">
        <v>0.1</v>
      </c>
      <c r="I8" s="685">
        <v>0.125</v>
      </c>
      <c r="J8" s="685">
        <v>0.1</v>
      </c>
      <c r="K8" s="685">
        <v>0.125</v>
      </c>
      <c r="L8" s="685">
        <v>0.1</v>
      </c>
      <c r="M8" s="685">
        <v>0.1</v>
      </c>
      <c r="N8" s="685">
        <v>0.1</v>
      </c>
      <c r="O8" s="685">
        <v>1.4760000000000001E-2</v>
      </c>
      <c r="P8" s="686">
        <f>SUM(D8:O8)</f>
        <v>0.99999999999999989</v>
      </c>
      <c r="Q8" s="585"/>
    </row>
    <row r="9" spans="1:17" s="125" customFormat="1" ht="27" customHeight="1">
      <c r="A9" s="580"/>
      <c r="B9" s="792" t="s">
        <v>120</v>
      </c>
      <c r="C9" s="793"/>
      <c r="D9" s="687">
        <v>4</v>
      </c>
      <c r="E9" s="687">
        <v>4</v>
      </c>
      <c r="F9" s="687">
        <v>5</v>
      </c>
      <c r="G9" s="687">
        <v>4</v>
      </c>
      <c r="H9" s="687">
        <v>4</v>
      </c>
      <c r="I9" s="687">
        <v>5</v>
      </c>
      <c r="J9" s="687">
        <v>4</v>
      </c>
      <c r="K9" s="687">
        <v>5</v>
      </c>
      <c r="L9" s="687">
        <v>4</v>
      </c>
      <c r="M9" s="687">
        <v>4</v>
      </c>
      <c r="N9" s="687">
        <v>5</v>
      </c>
      <c r="O9" s="687">
        <v>4</v>
      </c>
      <c r="P9" s="688">
        <f>SUM(D9:O9)</f>
        <v>52</v>
      </c>
      <c r="Q9" s="580"/>
    </row>
    <row r="10" spans="1:17" s="125" customFormat="1" ht="27" customHeight="1">
      <c r="A10" s="580"/>
      <c r="B10" s="792" t="s">
        <v>121</v>
      </c>
      <c r="C10" s="793"/>
      <c r="D10" s="687">
        <v>4</v>
      </c>
      <c r="E10" s="687">
        <v>4</v>
      </c>
      <c r="F10" s="687">
        <v>5</v>
      </c>
      <c r="G10" s="687">
        <v>4</v>
      </c>
      <c r="H10" s="687">
        <v>4</v>
      </c>
      <c r="I10" s="687">
        <v>5</v>
      </c>
      <c r="J10" s="687">
        <v>4</v>
      </c>
      <c r="K10" s="687">
        <v>5</v>
      </c>
      <c r="L10" s="687">
        <v>4</v>
      </c>
      <c r="M10" s="687">
        <v>4</v>
      </c>
      <c r="N10" s="687">
        <v>5</v>
      </c>
      <c r="O10" s="687">
        <v>4</v>
      </c>
      <c r="P10" s="688">
        <f>SUM(D10:O10)</f>
        <v>52</v>
      </c>
      <c r="Q10" s="580"/>
    </row>
    <row r="11" spans="1:17" s="125" customFormat="1" ht="27" customHeight="1">
      <c r="A11" s="580"/>
      <c r="B11" s="792" t="s">
        <v>122</v>
      </c>
      <c r="C11" s="793"/>
      <c r="D11" s="683">
        <f>IF(D10=0,0,D7/D10)</f>
        <v>0</v>
      </c>
      <c r="E11" s="683">
        <f>IF(E10=0,0,E7/E10)</f>
        <v>0</v>
      </c>
      <c r="F11" s="683">
        <f t="shared" ref="F11:N11" si="0">SUM(F7/F10)</f>
        <v>0</v>
      </c>
      <c r="G11" s="683">
        <f t="shared" si="0"/>
        <v>0</v>
      </c>
      <c r="H11" s="683">
        <f t="shared" si="0"/>
        <v>0</v>
      </c>
      <c r="I11" s="683">
        <f t="shared" si="0"/>
        <v>0</v>
      </c>
      <c r="J11" s="683">
        <f t="shared" si="0"/>
        <v>0</v>
      </c>
      <c r="K11" s="683">
        <f t="shared" si="0"/>
        <v>0</v>
      </c>
      <c r="L11" s="683">
        <f t="shared" si="0"/>
        <v>0</v>
      </c>
      <c r="M11" s="683">
        <f t="shared" si="0"/>
        <v>0</v>
      </c>
      <c r="N11" s="683">
        <f t="shared" si="0"/>
        <v>0</v>
      </c>
      <c r="O11" s="683">
        <f>SUM(O7/O10)</f>
        <v>0</v>
      </c>
      <c r="P11" s="684">
        <f>SUM(P7/P10)</f>
        <v>0</v>
      </c>
      <c r="Q11" s="580"/>
    </row>
    <row r="12" spans="1:17" s="125" customFormat="1" ht="27" customHeight="1">
      <c r="A12" s="580"/>
      <c r="B12" s="792" t="s">
        <v>123</v>
      </c>
      <c r="C12" s="793"/>
      <c r="D12" s="683">
        <f>SUM(D11/5)</f>
        <v>0</v>
      </c>
      <c r="E12" s="683">
        <f t="shared" ref="E12:P12" si="1">SUM(E11/5)</f>
        <v>0</v>
      </c>
      <c r="F12" s="683">
        <f t="shared" si="1"/>
        <v>0</v>
      </c>
      <c r="G12" s="683">
        <f t="shared" si="1"/>
        <v>0</v>
      </c>
      <c r="H12" s="683">
        <f t="shared" si="1"/>
        <v>0</v>
      </c>
      <c r="I12" s="683">
        <f t="shared" si="1"/>
        <v>0</v>
      </c>
      <c r="J12" s="683">
        <f t="shared" si="1"/>
        <v>0</v>
      </c>
      <c r="K12" s="683">
        <f t="shared" si="1"/>
        <v>0</v>
      </c>
      <c r="L12" s="683">
        <f t="shared" si="1"/>
        <v>0</v>
      </c>
      <c r="M12" s="683">
        <f t="shared" si="1"/>
        <v>0</v>
      </c>
      <c r="N12" s="683">
        <f t="shared" si="1"/>
        <v>0</v>
      </c>
      <c r="O12" s="683">
        <f t="shared" si="1"/>
        <v>0</v>
      </c>
      <c r="P12" s="683">
        <f t="shared" si="1"/>
        <v>0</v>
      </c>
      <c r="Q12" s="580"/>
    </row>
    <row r="13" spans="1:17" s="125" customFormat="1" ht="27" customHeight="1">
      <c r="A13" s="580"/>
      <c r="B13" s="792" t="s">
        <v>124</v>
      </c>
      <c r="C13" s="793"/>
      <c r="D13" s="683">
        <f>SUM(D12/8)</f>
        <v>0</v>
      </c>
      <c r="E13" s="683">
        <f t="shared" ref="E13:P13" si="2">SUM(E12/8)</f>
        <v>0</v>
      </c>
      <c r="F13" s="683">
        <f t="shared" si="2"/>
        <v>0</v>
      </c>
      <c r="G13" s="683">
        <f t="shared" si="2"/>
        <v>0</v>
      </c>
      <c r="H13" s="683">
        <f t="shared" si="2"/>
        <v>0</v>
      </c>
      <c r="I13" s="683">
        <f t="shared" si="2"/>
        <v>0</v>
      </c>
      <c r="J13" s="683">
        <f t="shared" si="2"/>
        <v>0</v>
      </c>
      <c r="K13" s="683">
        <f t="shared" si="2"/>
        <v>0</v>
      </c>
      <c r="L13" s="683">
        <f t="shared" si="2"/>
        <v>0</v>
      </c>
      <c r="M13" s="683">
        <f t="shared" si="2"/>
        <v>0</v>
      </c>
      <c r="N13" s="683">
        <f t="shared" si="2"/>
        <v>0</v>
      </c>
      <c r="O13" s="683">
        <f t="shared" si="2"/>
        <v>0</v>
      </c>
      <c r="P13" s="683">
        <f t="shared" si="2"/>
        <v>0</v>
      </c>
      <c r="Q13" s="580"/>
    </row>
    <row r="14" spans="1:17" s="127" customFormat="1" ht="27" customHeight="1">
      <c r="A14" s="581"/>
      <c r="B14" s="797" t="s">
        <v>125</v>
      </c>
      <c r="C14" s="798"/>
      <c r="D14" s="689">
        <f t="shared" ref="D14:E14" si="3">SUM(D16-D15)</f>
        <v>0</v>
      </c>
      <c r="E14" s="689">
        <f t="shared" si="3"/>
        <v>0</v>
      </c>
      <c r="F14" s="689">
        <f>SUM(F16-F15)</f>
        <v>0</v>
      </c>
      <c r="G14" s="689">
        <f t="shared" ref="G14:O14" si="4">SUM(G16-G15)</f>
        <v>0</v>
      </c>
      <c r="H14" s="689">
        <f t="shared" si="4"/>
        <v>0</v>
      </c>
      <c r="I14" s="689">
        <f t="shared" si="4"/>
        <v>0</v>
      </c>
      <c r="J14" s="689">
        <f t="shared" si="4"/>
        <v>0</v>
      </c>
      <c r="K14" s="689">
        <f t="shared" si="4"/>
        <v>0</v>
      </c>
      <c r="L14" s="689">
        <f t="shared" si="4"/>
        <v>0</v>
      </c>
      <c r="M14" s="689">
        <f t="shared" si="4"/>
        <v>0</v>
      </c>
      <c r="N14" s="689">
        <f t="shared" si="4"/>
        <v>0</v>
      </c>
      <c r="O14" s="689">
        <f t="shared" si="4"/>
        <v>0</v>
      </c>
      <c r="P14" s="690">
        <f>SUM(D14:O14)</f>
        <v>0</v>
      </c>
      <c r="Q14" s="581"/>
    </row>
    <row r="15" spans="1:17" s="127" customFormat="1" ht="27" customHeight="1">
      <c r="A15" s="581"/>
      <c r="B15" s="797" t="s">
        <v>126</v>
      </c>
      <c r="C15" s="798"/>
      <c r="D15" s="689">
        <f t="shared" ref="D15:E15" si="5">SUM(D16*0.2)</f>
        <v>0</v>
      </c>
      <c r="E15" s="689">
        <f t="shared" si="5"/>
        <v>0</v>
      </c>
      <c r="F15" s="689">
        <f>SUM(F16*J4)</f>
        <v>0</v>
      </c>
      <c r="G15" s="689">
        <f>SUM(G16*J4)</f>
        <v>0</v>
      </c>
      <c r="H15" s="689">
        <f>SUM(H16*J4)</f>
        <v>0</v>
      </c>
      <c r="I15" s="689">
        <f>SUM(I16*J4)</f>
        <v>0</v>
      </c>
      <c r="J15" s="689">
        <f>SUM(J16*J4)</f>
        <v>0</v>
      </c>
      <c r="K15" s="689">
        <f>SUM(K16*J4)</f>
        <v>0</v>
      </c>
      <c r="L15" s="689">
        <f>SUM(L16*J4)</f>
        <v>0</v>
      </c>
      <c r="M15" s="689">
        <f>SUM(M16*J4)</f>
        <v>0</v>
      </c>
      <c r="N15" s="689">
        <f>SUM(N16*J4)</f>
        <v>0</v>
      </c>
      <c r="O15" s="689">
        <f>SUM(O16*J4)</f>
        <v>0</v>
      </c>
      <c r="P15" s="690">
        <f>SUM(D15:O15)</f>
        <v>0</v>
      </c>
      <c r="Q15" s="581"/>
    </row>
    <row r="16" spans="1:17" s="127" customFormat="1" ht="27" customHeight="1">
      <c r="A16" s="581"/>
      <c r="B16" s="797" t="s">
        <v>127</v>
      </c>
      <c r="C16" s="798"/>
      <c r="D16" s="689">
        <f t="shared" ref="D16:O16" si="6">SUM(D17*40*D9)</f>
        <v>0</v>
      </c>
      <c r="E16" s="689">
        <f t="shared" si="6"/>
        <v>0</v>
      </c>
      <c r="F16" s="689">
        <f t="shared" si="6"/>
        <v>0</v>
      </c>
      <c r="G16" s="689">
        <f t="shared" si="6"/>
        <v>0</v>
      </c>
      <c r="H16" s="689">
        <f t="shared" si="6"/>
        <v>0</v>
      </c>
      <c r="I16" s="689">
        <f t="shared" si="6"/>
        <v>0</v>
      </c>
      <c r="J16" s="689">
        <f t="shared" si="6"/>
        <v>0</v>
      </c>
      <c r="K16" s="689">
        <f t="shared" si="6"/>
        <v>0</v>
      </c>
      <c r="L16" s="689">
        <f t="shared" si="6"/>
        <v>0</v>
      </c>
      <c r="M16" s="689">
        <f t="shared" si="6"/>
        <v>0</v>
      </c>
      <c r="N16" s="689">
        <f t="shared" si="6"/>
        <v>0</v>
      </c>
      <c r="O16" s="689">
        <f t="shared" si="6"/>
        <v>0</v>
      </c>
      <c r="P16" s="690">
        <f>SUM(D16:O16)</f>
        <v>0</v>
      </c>
      <c r="Q16" s="581"/>
    </row>
    <row r="17" spans="1:18" s="128" customFormat="1" ht="27" customHeight="1">
      <c r="A17" s="582"/>
      <c r="B17" s="792" t="s">
        <v>128</v>
      </c>
      <c r="C17" s="793"/>
      <c r="D17" s="691">
        <f>SUM(D13/J2)</f>
        <v>0</v>
      </c>
      <c r="E17" s="691">
        <f>SUM(E13/J2)</f>
        <v>0</v>
      </c>
      <c r="F17" s="691">
        <f>SUM(F13/J2)</f>
        <v>0</v>
      </c>
      <c r="G17" s="691">
        <f>SUM(G13/J2)</f>
        <v>0</v>
      </c>
      <c r="H17" s="691">
        <f>SUM(H13/J2)</f>
        <v>0</v>
      </c>
      <c r="I17" s="691">
        <f>SUM(I13/J2)</f>
        <v>0</v>
      </c>
      <c r="J17" s="691">
        <f>SUM(J13/J2)</f>
        <v>0</v>
      </c>
      <c r="K17" s="691">
        <f>SUM(K13/J2)</f>
        <v>0</v>
      </c>
      <c r="L17" s="691">
        <f>SUM(L13/J2)</f>
        <v>0</v>
      </c>
      <c r="M17" s="691">
        <f>SUM(M13/J2)</f>
        <v>0</v>
      </c>
      <c r="N17" s="691">
        <f>SUM(N13/J2)</f>
        <v>0</v>
      </c>
      <c r="O17" s="691">
        <f>SUM(O13/J2)</f>
        <v>0</v>
      </c>
      <c r="P17" s="691">
        <f>SUM(P13/J2)</f>
        <v>0</v>
      </c>
      <c r="Q17" s="582"/>
    </row>
    <row r="18" spans="1:18" s="584" customFormat="1" ht="27" customHeight="1">
      <c r="A18" s="583"/>
      <c r="B18" s="797" t="s">
        <v>129</v>
      </c>
      <c r="C18" s="798"/>
      <c r="D18" s="683">
        <f>IF(D17=0,0,D13/D17)</f>
        <v>0</v>
      </c>
      <c r="E18" s="683">
        <f>IF(E17=0,0,E13/E17)</f>
        <v>0</v>
      </c>
      <c r="F18" s="683" t="e">
        <f t="shared" ref="F18:P18" si="7">SUM(F13/F17)</f>
        <v>#DIV/0!</v>
      </c>
      <c r="G18" s="683" t="e">
        <f t="shared" si="7"/>
        <v>#DIV/0!</v>
      </c>
      <c r="H18" s="683" t="e">
        <f t="shared" si="7"/>
        <v>#DIV/0!</v>
      </c>
      <c r="I18" s="683" t="e">
        <f t="shared" si="7"/>
        <v>#DIV/0!</v>
      </c>
      <c r="J18" s="683" t="e">
        <f t="shared" si="7"/>
        <v>#DIV/0!</v>
      </c>
      <c r="K18" s="683" t="e">
        <f t="shared" si="7"/>
        <v>#DIV/0!</v>
      </c>
      <c r="L18" s="683" t="e">
        <f t="shared" si="7"/>
        <v>#DIV/0!</v>
      </c>
      <c r="M18" s="683" t="e">
        <f t="shared" si="7"/>
        <v>#DIV/0!</v>
      </c>
      <c r="N18" s="683" t="e">
        <f t="shared" si="7"/>
        <v>#DIV/0!</v>
      </c>
      <c r="O18" s="683" t="e">
        <f t="shared" si="7"/>
        <v>#DIV/0!</v>
      </c>
      <c r="P18" s="683" t="e">
        <f t="shared" si="7"/>
        <v>#DIV/0!</v>
      </c>
      <c r="Q18" s="583"/>
    </row>
    <row r="20" spans="1:18" ht="19.5" customHeight="1">
      <c r="A20" s="6"/>
      <c r="B20" s="664" t="s">
        <v>737</v>
      </c>
      <c r="C20" s="4"/>
      <c r="D20" s="4"/>
      <c r="E20" s="4"/>
      <c r="F20" s="4"/>
      <c r="G20" s="4"/>
      <c r="H20" s="33"/>
      <c r="I20" s="33"/>
      <c r="J20" s="4"/>
      <c r="K20" s="6"/>
      <c r="L20" s="6"/>
      <c r="M20" s="4"/>
      <c r="N20" s="6"/>
      <c r="O20" s="4"/>
      <c r="P20" s="6"/>
      <c r="Q20" s="4"/>
      <c r="R20" s="6"/>
    </row>
    <row r="21" spans="1:18" ht="19.5" customHeight="1">
      <c r="A21" s="6"/>
      <c r="B21" s="765"/>
      <c r="C21" s="766"/>
      <c r="D21" s="766"/>
      <c r="E21" s="766"/>
      <c r="F21" s="766"/>
      <c r="G21" s="766"/>
      <c r="H21" s="766"/>
      <c r="I21" s="766"/>
      <c r="J21" s="766"/>
      <c r="K21" s="766"/>
      <c r="L21" s="766"/>
      <c r="M21" s="766"/>
      <c r="N21" s="766"/>
      <c r="O21" s="766"/>
      <c r="P21" s="766"/>
      <c r="Q21" s="767"/>
    </row>
    <row r="22" spans="1:18" ht="19.5" customHeight="1">
      <c r="A22" s="6"/>
      <c r="B22" s="768"/>
      <c r="C22" s="769"/>
      <c r="D22" s="769"/>
      <c r="E22" s="769"/>
      <c r="F22" s="769"/>
      <c r="G22" s="769"/>
      <c r="H22" s="769"/>
      <c r="I22" s="769"/>
      <c r="J22" s="769"/>
      <c r="K22" s="769"/>
      <c r="L22" s="769"/>
      <c r="M22" s="769"/>
      <c r="N22" s="769"/>
      <c r="O22" s="769"/>
      <c r="P22" s="769"/>
      <c r="Q22" s="770"/>
    </row>
    <row r="23" spans="1:18" ht="19.5" customHeight="1">
      <c r="A23" s="6"/>
      <c r="B23" s="768"/>
      <c r="C23" s="769"/>
      <c r="D23" s="769"/>
      <c r="E23" s="769"/>
      <c r="F23" s="769"/>
      <c r="G23" s="769"/>
      <c r="H23" s="769"/>
      <c r="I23" s="769"/>
      <c r="J23" s="769"/>
      <c r="K23" s="769"/>
      <c r="L23" s="769"/>
      <c r="M23" s="769"/>
      <c r="N23" s="769"/>
      <c r="O23" s="769"/>
      <c r="P23" s="769"/>
      <c r="Q23" s="770"/>
    </row>
    <row r="24" spans="1:18" ht="19.5" customHeight="1">
      <c r="A24" s="6"/>
      <c r="B24" s="768"/>
      <c r="C24" s="769"/>
      <c r="D24" s="769"/>
      <c r="E24" s="769"/>
      <c r="F24" s="769"/>
      <c r="G24" s="769"/>
      <c r="H24" s="769"/>
      <c r="I24" s="769"/>
      <c r="J24" s="769"/>
      <c r="K24" s="769"/>
      <c r="L24" s="769"/>
      <c r="M24" s="769"/>
      <c r="N24" s="769"/>
      <c r="O24" s="769"/>
      <c r="P24" s="769"/>
      <c r="Q24" s="770"/>
    </row>
    <row r="25" spans="1:18" ht="19.5" customHeight="1">
      <c r="A25" s="6"/>
      <c r="B25" s="771"/>
      <c r="C25" s="772"/>
      <c r="D25" s="772"/>
      <c r="E25" s="772"/>
      <c r="F25" s="772"/>
      <c r="G25" s="772"/>
      <c r="H25" s="772"/>
      <c r="I25" s="772"/>
      <c r="J25" s="772"/>
      <c r="K25" s="772"/>
      <c r="L25" s="772"/>
      <c r="M25" s="772"/>
      <c r="N25" s="772"/>
      <c r="O25" s="772"/>
      <c r="P25" s="772"/>
      <c r="Q25" s="773"/>
    </row>
    <row r="26" spans="1:18" ht="19.5" customHeight="1">
      <c r="A26" s="6"/>
      <c r="B26" s="33"/>
      <c r="C26" s="4"/>
      <c r="D26" s="4"/>
      <c r="E26" s="4"/>
      <c r="F26" s="4"/>
      <c r="G26" s="4"/>
      <c r="H26" s="33"/>
      <c r="I26" s="33"/>
      <c r="J26" s="4"/>
      <c r="K26" s="6"/>
      <c r="L26" s="6"/>
      <c r="M26" s="4"/>
      <c r="N26" s="6"/>
      <c r="O26" s="4"/>
      <c r="P26" s="6"/>
      <c r="Q26" s="4"/>
    </row>
    <row r="27" spans="1:18" ht="19.5" customHeight="1">
      <c r="A27" s="6"/>
      <c r="B27" s="664" t="s">
        <v>738</v>
      </c>
      <c r="C27" s="4"/>
      <c r="D27" s="4"/>
      <c r="E27" s="4"/>
      <c r="F27" s="4"/>
      <c r="G27" s="4"/>
      <c r="H27" s="33"/>
      <c r="I27" s="33"/>
      <c r="J27" s="4"/>
      <c r="K27" s="6"/>
      <c r="L27" s="6"/>
      <c r="M27" s="4"/>
      <c r="N27" s="6"/>
      <c r="O27" s="4"/>
      <c r="P27" s="6"/>
      <c r="Q27" s="4"/>
    </row>
    <row r="28" spans="1:18" ht="19.5" customHeight="1">
      <c r="A28" s="6"/>
      <c r="B28" s="765"/>
      <c r="C28" s="766"/>
      <c r="D28" s="766"/>
      <c r="E28" s="766"/>
      <c r="F28" s="766"/>
      <c r="G28" s="766"/>
      <c r="H28" s="766"/>
      <c r="I28" s="766"/>
      <c r="J28" s="766"/>
      <c r="K28" s="766"/>
      <c r="L28" s="766"/>
      <c r="M28" s="766"/>
      <c r="N28" s="766"/>
      <c r="O28" s="766"/>
      <c r="P28" s="766"/>
      <c r="Q28" s="767"/>
    </row>
    <row r="29" spans="1:18" ht="19.5" customHeight="1">
      <c r="A29" s="6"/>
      <c r="B29" s="768"/>
      <c r="C29" s="769"/>
      <c r="D29" s="769"/>
      <c r="E29" s="769"/>
      <c r="F29" s="769"/>
      <c r="G29" s="769"/>
      <c r="H29" s="769"/>
      <c r="I29" s="769"/>
      <c r="J29" s="769"/>
      <c r="K29" s="769"/>
      <c r="L29" s="769"/>
      <c r="M29" s="769"/>
      <c r="N29" s="769"/>
      <c r="O29" s="769"/>
      <c r="P29" s="769"/>
      <c r="Q29" s="770"/>
    </row>
    <row r="30" spans="1:18" ht="19.5" customHeight="1">
      <c r="A30" s="6"/>
      <c r="B30" s="768"/>
      <c r="C30" s="769"/>
      <c r="D30" s="769"/>
      <c r="E30" s="769"/>
      <c r="F30" s="769"/>
      <c r="G30" s="769"/>
      <c r="H30" s="769"/>
      <c r="I30" s="769"/>
      <c r="J30" s="769"/>
      <c r="K30" s="769"/>
      <c r="L30" s="769"/>
      <c r="M30" s="769"/>
      <c r="N30" s="769"/>
      <c r="O30" s="769"/>
      <c r="P30" s="769"/>
      <c r="Q30" s="770"/>
    </row>
    <row r="31" spans="1:18" ht="19.5" customHeight="1">
      <c r="A31" s="6"/>
      <c r="B31" s="768"/>
      <c r="C31" s="769"/>
      <c r="D31" s="769"/>
      <c r="E31" s="769"/>
      <c r="F31" s="769"/>
      <c r="G31" s="769"/>
      <c r="H31" s="769"/>
      <c r="I31" s="769"/>
      <c r="J31" s="769"/>
      <c r="K31" s="769"/>
      <c r="L31" s="769"/>
      <c r="M31" s="769"/>
      <c r="N31" s="769"/>
      <c r="O31" s="769"/>
      <c r="P31" s="769"/>
      <c r="Q31" s="770"/>
    </row>
    <row r="32" spans="1:18" ht="19.5" customHeight="1">
      <c r="A32" s="6"/>
      <c r="B32" s="771"/>
      <c r="C32" s="772"/>
      <c r="D32" s="772"/>
      <c r="E32" s="772"/>
      <c r="F32" s="772"/>
      <c r="G32" s="772"/>
      <c r="H32" s="772"/>
      <c r="I32" s="772"/>
      <c r="J32" s="772"/>
      <c r="K32" s="772"/>
      <c r="L32" s="772"/>
      <c r="M32" s="772"/>
      <c r="N32" s="772"/>
      <c r="O32" s="772"/>
      <c r="P32" s="772"/>
      <c r="Q32" s="773"/>
    </row>
  </sheetData>
  <sheetProtection algorithmName="SHA-512" hashValue="D+noKLcQB4ZIiOsXR09Qy8N6GoUWscoMaL3nk/DEgl8YDO7F221HsDnw92UMxgC8ugthb4LHARnRJF8TMAaXtg==" saltValue="I/LHdKkm+/2l9Qi3GWgCrw==" spinCount="100000" sheet="1" objects="1" scenarios="1"/>
  <mergeCells count="20">
    <mergeCell ref="B28:Q32"/>
    <mergeCell ref="B12:C12"/>
    <mergeCell ref="G4:H4"/>
    <mergeCell ref="B7:C7"/>
    <mergeCell ref="B1:B4"/>
    <mergeCell ref="B18:C18"/>
    <mergeCell ref="K2:L2"/>
    <mergeCell ref="B16:C16"/>
    <mergeCell ref="B17:C17"/>
    <mergeCell ref="G2:H2"/>
    <mergeCell ref="B5:P5"/>
    <mergeCell ref="B6:C6"/>
    <mergeCell ref="B13:C13"/>
    <mergeCell ref="B14:C14"/>
    <mergeCell ref="B15:C15"/>
    <mergeCell ref="B8:C8"/>
    <mergeCell ref="B9:C9"/>
    <mergeCell ref="B10:C10"/>
    <mergeCell ref="B11:C11"/>
    <mergeCell ref="B21:Q2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93"/>
  <sheetViews>
    <sheetView zoomScale="80" zoomScaleNormal="80" workbookViewId="0">
      <pane xSplit="1" ySplit="9" topLeftCell="M10" activePane="bottomRight" state="frozen"/>
      <selection pane="topRight" activeCell="B1" sqref="B1"/>
      <selection pane="bottomLeft" activeCell="A10" sqref="A10"/>
      <selection pane="bottomRight" activeCell="S1" sqref="S1:AD7"/>
    </sheetView>
  </sheetViews>
  <sheetFormatPr defaultColWidth="8.85546875" defaultRowHeight="15"/>
  <cols>
    <col min="1" max="1" width="18.140625" style="211" customWidth="1"/>
    <col min="2" max="2" width="27.28515625" style="211" customWidth="1"/>
    <col min="3" max="3" width="15.7109375" style="211" customWidth="1"/>
    <col min="4" max="4" width="9.85546875" style="211" customWidth="1"/>
    <col min="5" max="5" width="15.7109375" style="212" customWidth="1"/>
    <col min="6" max="6" width="9.85546875" style="211" customWidth="1"/>
    <col min="7" max="7" width="15.7109375" style="211" customWidth="1"/>
    <col min="8" max="8" width="9.85546875" style="211" customWidth="1"/>
    <col min="9" max="9" width="15.28515625" style="211" customWidth="1"/>
    <col min="10" max="10" width="9.85546875" style="211" customWidth="1"/>
    <col min="11" max="11" width="15.28515625" style="211" customWidth="1"/>
    <col min="12" max="12" width="9.85546875" style="211" customWidth="1"/>
    <col min="13" max="13" width="15.7109375" style="211" customWidth="1"/>
    <col min="14" max="14" width="9.85546875" style="211" customWidth="1"/>
    <col min="15" max="15" width="15.7109375" style="211" customWidth="1"/>
    <col min="16" max="16" width="9.85546875" style="211" customWidth="1"/>
    <col min="17" max="17" width="15.7109375" style="211" customWidth="1"/>
    <col min="18" max="18" width="9.85546875" style="211" customWidth="1"/>
    <col min="19" max="19" width="15.7109375" style="211" customWidth="1"/>
    <col min="20" max="20" width="9.85546875" style="211" customWidth="1"/>
    <col min="21" max="21" width="15.7109375" style="211" customWidth="1"/>
    <col min="22" max="22" width="9.85546875" style="211" customWidth="1"/>
    <col min="23" max="23" width="15.7109375" style="211" customWidth="1"/>
    <col min="24" max="24" width="9.85546875" style="211" customWidth="1"/>
    <col min="25" max="25" width="15.7109375" style="211" customWidth="1"/>
    <col min="26" max="26" width="9.85546875" style="211" customWidth="1"/>
    <col min="27" max="27" width="15.7109375" style="211" customWidth="1"/>
    <col min="28" max="28" width="9.85546875" style="211" customWidth="1"/>
    <col min="29" max="29" width="2.140625" style="211" customWidth="1"/>
    <col min="30" max="30" width="13.85546875" style="211" customWidth="1"/>
    <col min="31" max="31" width="17.140625" style="211" customWidth="1"/>
    <col min="32" max="16384" width="8.85546875" style="211"/>
  </cols>
  <sheetData>
    <row r="1" spans="1:32" s="129" customFormat="1" ht="15" customHeight="1" thickBot="1">
      <c r="A1" s="853" t="s">
        <v>159</v>
      </c>
      <c r="B1" s="854"/>
      <c r="C1" s="854"/>
      <c r="D1" s="854"/>
      <c r="E1" s="854"/>
      <c r="S1" s="859" t="s">
        <v>764</v>
      </c>
      <c r="T1" s="859"/>
      <c r="U1" s="859"/>
      <c r="V1" s="859"/>
      <c r="W1" s="859"/>
      <c r="X1" s="859"/>
      <c r="Y1" s="859"/>
      <c r="Z1" s="859"/>
      <c r="AA1" s="859"/>
      <c r="AB1" s="859"/>
      <c r="AC1" s="859"/>
      <c r="AD1" s="859"/>
    </row>
    <row r="2" spans="1:32" s="129" customFormat="1" ht="17.25" customHeight="1" thickBot="1">
      <c r="A2" s="853"/>
      <c r="B2" s="854"/>
      <c r="C2" s="854"/>
      <c r="D2" s="854"/>
      <c r="E2" s="854"/>
      <c r="K2" s="851" t="s">
        <v>676</v>
      </c>
      <c r="L2" s="852"/>
      <c r="S2" s="859"/>
      <c r="T2" s="859"/>
      <c r="U2" s="859"/>
      <c r="V2" s="859"/>
      <c r="W2" s="859"/>
      <c r="X2" s="859"/>
      <c r="Y2" s="859"/>
      <c r="Z2" s="859"/>
      <c r="AA2" s="859"/>
      <c r="AB2" s="859"/>
      <c r="AC2" s="859"/>
      <c r="AD2" s="859"/>
    </row>
    <row r="3" spans="1:32" s="129" customFormat="1" ht="17.25" customHeight="1" thickBot="1">
      <c r="B3" s="132"/>
      <c r="C3" s="132"/>
      <c r="D3" s="132"/>
      <c r="E3" s="132"/>
      <c r="F3" s="132"/>
      <c r="G3" s="533" t="s">
        <v>679</v>
      </c>
      <c r="H3" s="874">
        <f>SUM('Step 10 - P&amp;L Forecast with DS'!H58)</f>
        <v>0</v>
      </c>
      <c r="I3" s="875"/>
      <c r="K3" s="534" t="s">
        <v>130</v>
      </c>
      <c r="L3" s="130">
        <v>0</v>
      </c>
      <c r="S3" s="859"/>
      <c r="T3" s="859"/>
      <c r="U3" s="859"/>
      <c r="V3" s="859"/>
      <c r="W3" s="859"/>
      <c r="X3" s="859"/>
      <c r="Y3" s="859"/>
      <c r="Z3" s="859"/>
      <c r="AA3" s="859"/>
      <c r="AB3" s="859"/>
      <c r="AC3" s="859"/>
      <c r="AD3" s="859"/>
    </row>
    <row r="4" spans="1:32" s="129" customFormat="1" ht="17.25" customHeight="1" thickBot="1">
      <c r="B4" s="132"/>
      <c r="C4" s="132"/>
      <c r="D4" s="132"/>
      <c r="E4" s="132"/>
      <c r="F4" s="132"/>
      <c r="G4" s="132"/>
      <c r="H4" s="530">
        <f>SUM('Step 4 - Fixed Expense Planning'!K43)</f>
        <v>0</v>
      </c>
      <c r="K4" s="535" t="s">
        <v>131</v>
      </c>
      <c r="L4" s="131">
        <v>0</v>
      </c>
      <c r="S4" s="698" t="s">
        <v>765</v>
      </c>
      <c r="T4" s="699"/>
      <c r="U4" s="699"/>
      <c r="V4" s="699"/>
      <c r="W4" s="699"/>
      <c r="X4" s="699"/>
      <c r="Y4" s="699"/>
      <c r="Z4" s="699"/>
      <c r="AA4" s="699"/>
      <c r="AB4" s="699"/>
      <c r="AC4" s="699"/>
      <c r="AD4" s="699"/>
    </row>
    <row r="5" spans="1:32" s="129" customFormat="1" ht="17.25" customHeight="1" thickBot="1">
      <c r="B5" s="878" t="s">
        <v>678</v>
      </c>
      <c r="C5" s="880" t="s">
        <v>680</v>
      </c>
      <c r="D5" s="881"/>
      <c r="E5" s="132"/>
      <c r="F5" s="872" t="s">
        <v>677</v>
      </c>
      <c r="G5" s="873"/>
      <c r="H5" s="876">
        <f>SUM(H4/12)</f>
        <v>0</v>
      </c>
      <c r="I5" s="877"/>
      <c r="K5" s="536" t="s">
        <v>671</v>
      </c>
      <c r="L5" s="527">
        <v>0</v>
      </c>
      <c r="O5" s="132"/>
      <c r="P5" s="133"/>
      <c r="Q5" s="134"/>
      <c r="R5" s="132"/>
      <c r="S5" s="698" t="s">
        <v>766</v>
      </c>
      <c r="T5" s="132"/>
      <c r="U5" s="132"/>
      <c r="V5" s="132"/>
      <c r="W5" s="132"/>
      <c r="X5" s="132"/>
      <c r="Y5" s="132"/>
      <c r="Z5" s="132"/>
      <c r="AA5" s="132"/>
      <c r="AB5" s="132"/>
      <c r="AC5" s="132"/>
      <c r="AD5" s="132"/>
    </row>
    <row r="6" spans="1:32" s="129" customFormat="1" ht="17.25" customHeight="1" thickBot="1">
      <c r="B6" s="879"/>
      <c r="C6" s="882"/>
      <c r="D6" s="883"/>
      <c r="E6" s="132"/>
      <c r="F6" s="132"/>
      <c r="G6" s="132"/>
      <c r="H6" s="132"/>
      <c r="I6" s="132"/>
      <c r="K6" s="537" t="s">
        <v>672</v>
      </c>
      <c r="L6" s="528">
        <v>0</v>
      </c>
      <c r="O6" s="132"/>
      <c r="P6" s="133"/>
      <c r="Q6" s="134"/>
      <c r="R6" s="132"/>
      <c r="S6" s="698" t="s">
        <v>767</v>
      </c>
      <c r="T6" s="132"/>
      <c r="U6" s="132"/>
      <c r="V6" s="132"/>
      <c r="W6" s="132"/>
      <c r="X6" s="132"/>
      <c r="Y6" s="132"/>
      <c r="Z6" s="132"/>
      <c r="AA6" s="132"/>
      <c r="AB6" s="132"/>
      <c r="AC6" s="132"/>
      <c r="AD6" s="132"/>
    </row>
    <row r="7" spans="1:32" s="129" customFormat="1" ht="17.25" customHeight="1" thickBot="1">
      <c r="B7" s="884">
        <f>SUM('Business Forecast Description'!E2)</f>
        <v>2019</v>
      </c>
      <c r="C7" s="563"/>
      <c r="D7" s="564"/>
      <c r="E7" s="132"/>
      <c r="F7" s="132"/>
      <c r="G7" s="132"/>
      <c r="H7" s="132"/>
      <c r="I7" s="132"/>
      <c r="K7" s="538" t="s">
        <v>673</v>
      </c>
      <c r="L7" s="539"/>
      <c r="O7" s="132"/>
      <c r="P7" s="133"/>
      <c r="Q7" s="134"/>
      <c r="R7" s="132"/>
      <c r="S7" s="698" t="s">
        <v>768</v>
      </c>
      <c r="T7" s="700"/>
      <c r="U7" s="132"/>
      <c r="V7" s="132"/>
      <c r="W7" s="132"/>
      <c r="X7" s="132"/>
      <c r="Y7" s="132"/>
      <c r="Z7" s="132"/>
      <c r="AA7" s="132"/>
      <c r="AB7" s="132"/>
      <c r="AC7" s="132"/>
      <c r="AD7" s="132"/>
    </row>
    <row r="8" spans="1:32" s="129" customFormat="1" ht="17.25" customHeight="1" thickBot="1">
      <c r="B8" s="885"/>
      <c r="C8" s="565"/>
      <c r="D8" s="566"/>
      <c r="E8" s="132"/>
      <c r="F8" s="132"/>
      <c r="G8" s="132"/>
      <c r="H8" s="132"/>
      <c r="I8" s="132"/>
      <c r="J8" s="132"/>
      <c r="K8" s="132"/>
      <c r="L8" s="132"/>
      <c r="M8" s="132"/>
      <c r="N8" s="132"/>
      <c r="O8" s="132"/>
      <c r="P8" s="133"/>
      <c r="Q8" s="132"/>
      <c r="R8" s="132"/>
      <c r="S8" s="132"/>
      <c r="T8" s="132"/>
      <c r="U8" s="132"/>
      <c r="V8" s="132"/>
      <c r="W8" s="132"/>
      <c r="X8" s="132"/>
      <c r="Y8" s="132"/>
      <c r="Z8" s="132"/>
      <c r="AA8" s="132"/>
      <c r="AB8" s="132"/>
      <c r="AC8" s="132"/>
      <c r="AD8" s="132"/>
    </row>
    <row r="9" spans="1:32" s="129" customFormat="1" ht="17.25" customHeight="1" thickBot="1">
      <c r="A9" s="531"/>
      <c r="B9" s="567"/>
      <c r="C9" s="833" t="s">
        <v>670</v>
      </c>
      <c r="D9" s="834"/>
      <c r="E9" s="849" t="str">
        <f>('Step 11 -Revenue &amp; Hours Pacing'!D6)</f>
        <v>January</v>
      </c>
      <c r="F9" s="850"/>
      <c r="G9" s="849" t="str">
        <f>('Step 11 -Revenue &amp; Hours Pacing'!E6)</f>
        <v>February</v>
      </c>
      <c r="H9" s="850"/>
      <c r="I9" s="849" t="str">
        <f>('Step 11 -Revenue &amp; Hours Pacing'!F6)</f>
        <v>March</v>
      </c>
      <c r="J9" s="850"/>
      <c r="K9" s="849" t="str">
        <f>('Step 11 -Revenue &amp; Hours Pacing'!G6)</f>
        <v>April</v>
      </c>
      <c r="L9" s="850"/>
      <c r="M9" s="849" t="str">
        <f>('Step 11 -Revenue &amp; Hours Pacing'!H6)</f>
        <v>May</v>
      </c>
      <c r="N9" s="850"/>
      <c r="O9" s="849" t="str">
        <f>('Step 11 -Revenue &amp; Hours Pacing'!I6)</f>
        <v>June</v>
      </c>
      <c r="P9" s="850"/>
      <c r="Q9" s="849" t="str">
        <f>('Step 11 -Revenue &amp; Hours Pacing'!J6)</f>
        <v>July</v>
      </c>
      <c r="R9" s="850"/>
      <c r="S9" s="849" t="str">
        <f>('Step 11 -Revenue &amp; Hours Pacing'!K6)</f>
        <v>August</v>
      </c>
      <c r="T9" s="850"/>
      <c r="U9" s="849" t="str">
        <f>('Step 11 -Revenue &amp; Hours Pacing'!L6)</f>
        <v>September</v>
      </c>
      <c r="V9" s="850"/>
      <c r="W9" s="849" t="str">
        <f>('Step 11 -Revenue &amp; Hours Pacing'!M6)</f>
        <v>October</v>
      </c>
      <c r="X9" s="850"/>
      <c r="Y9" s="849" t="str">
        <f>('Step 11 -Revenue &amp; Hours Pacing'!N6)</f>
        <v>November</v>
      </c>
      <c r="Z9" s="850"/>
      <c r="AA9" s="849" t="str">
        <f>('Step 11 -Revenue &amp; Hours Pacing'!O6)</f>
        <v>December</v>
      </c>
      <c r="AB9" s="850"/>
      <c r="AC9" s="132"/>
      <c r="AD9" s="532" t="s">
        <v>132</v>
      </c>
    </row>
    <row r="10" spans="1:32" s="129" customFormat="1" ht="17.25" customHeight="1">
      <c r="A10" s="855" t="s">
        <v>133</v>
      </c>
      <c r="B10" s="139" t="s">
        <v>134</v>
      </c>
      <c r="C10" s="860"/>
      <c r="D10" s="861"/>
      <c r="E10" s="858">
        <f>SUM('Step 11 -Revenue &amp; Hours Pacing'!D7)</f>
        <v>0</v>
      </c>
      <c r="F10" s="848"/>
      <c r="G10" s="848">
        <f>SUM('Step 11 -Revenue &amp; Hours Pacing'!E7)</f>
        <v>0</v>
      </c>
      <c r="H10" s="848"/>
      <c r="I10" s="848">
        <f>SUM('Step 11 -Revenue &amp; Hours Pacing'!F7)</f>
        <v>0</v>
      </c>
      <c r="J10" s="848"/>
      <c r="K10" s="848">
        <f>SUM('Step 11 -Revenue &amp; Hours Pacing'!G7)</f>
        <v>0</v>
      </c>
      <c r="L10" s="848"/>
      <c r="M10" s="848">
        <f>SUM('Step 11 -Revenue &amp; Hours Pacing'!H7)</f>
        <v>0</v>
      </c>
      <c r="N10" s="848"/>
      <c r="O10" s="848">
        <f>SUM('Step 11 -Revenue &amp; Hours Pacing'!I7)</f>
        <v>0</v>
      </c>
      <c r="P10" s="848"/>
      <c r="Q10" s="848">
        <f>SUM('Step 11 -Revenue &amp; Hours Pacing'!J7)</f>
        <v>0</v>
      </c>
      <c r="R10" s="848"/>
      <c r="S10" s="848">
        <f>SUM('Step 11 -Revenue &amp; Hours Pacing'!K7)</f>
        <v>0</v>
      </c>
      <c r="T10" s="848"/>
      <c r="U10" s="848">
        <f>SUM('Step 11 -Revenue &amp; Hours Pacing'!L7)</f>
        <v>0</v>
      </c>
      <c r="V10" s="848"/>
      <c r="W10" s="848">
        <f>SUM('Step 11 -Revenue &amp; Hours Pacing'!M7)</f>
        <v>0</v>
      </c>
      <c r="X10" s="848"/>
      <c r="Y10" s="848">
        <f>SUM('Step 11 -Revenue &amp; Hours Pacing'!N7)</f>
        <v>0</v>
      </c>
      <c r="Z10" s="848"/>
      <c r="AA10" s="848">
        <f>SUM('Step 11 -Revenue &amp; Hours Pacing'!O7)</f>
        <v>0</v>
      </c>
      <c r="AB10" s="848"/>
      <c r="AC10" s="136"/>
      <c r="AD10" s="214">
        <f>SUM(E10:AC10)</f>
        <v>0</v>
      </c>
      <c r="AF10" s="137"/>
    </row>
    <row r="11" spans="1:32" s="129" customFormat="1" ht="17.25" customHeight="1">
      <c r="A11" s="856"/>
      <c r="B11" s="512" t="s">
        <v>135</v>
      </c>
      <c r="C11" s="862"/>
      <c r="D11" s="863"/>
      <c r="E11" s="846"/>
      <c r="F11" s="847"/>
      <c r="G11" s="815"/>
      <c r="H11" s="816"/>
      <c r="I11" s="844"/>
      <c r="J11" s="845"/>
      <c r="K11" s="815"/>
      <c r="L11" s="816"/>
      <c r="M11" s="844"/>
      <c r="N11" s="845"/>
      <c r="O11" s="815"/>
      <c r="P11" s="816"/>
      <c r="Q11" s="844"/>
      <c r="R11" s="845"/>
      <c r="S11" s="815"/>
      <c r="T11" s="816"/>
      <c r="U11" s="844"/>
      <c r="V11" s="845"/>
      <c r="W11" s="815"/>
      <c r="X11" s="816"/>
      <c r="Y11" s="844"/>
      <c r="Z11" s="845"/>
      <c r="AA11" s="815"/>
      <c r="AB11" s="816"/>
      <c r="AC11" s="136"/>
      <c r="AD11" s="214">
        <f>SUM(E11:AC11)</f>
        <v>0</v>
      </c>
      <c r="AE11" s="218">
        <f>SUM(AD10+AD11)</f>
        <v>0</v>
      </c>
    </row>
    <row r="12" spans="1:32" s="129" customFormat="1" ht="17.25" customHeight="1">
      <c r="A12" s="856"/>
      <c r="B12" s="512" t="s">
        <v>4</v>
      </c>
      <c r="C12" s="862"/>
      <c r="D12" s="863"/>
      <c r="E12" s="842">
        <f>(E10+E11)*($H$3)</f>
        <v>0</v>
      </c>
      <c r="F12" s="843"/>
      <c r="G12" s="840">
        <f>(G10+G11)*($H$3)</f>
        <v>0</v>
      </c>
      <c r="H12" s="841"/>
      <c r="I12" s="838">
        <f>(I10+I11)*($H$3)</f>
        <v>0</v>
      </c>
      <c r="J12" s="839"/>
      <c r="K12" s="840">
        <f>(K10+K11)*($H$3)</f>
        <v>0</v>
      </c>
      <c r="L12" s="841"/>
      <c r="M12" s="838">
        <f>(M10+M11)*($H$3)</f>
        <v>0</v>
      </c>
      <c r="N12" s="839"/>
      <c r="O12" s="840">
        <f>(O10+O11)*($H$3)</f>
        <v>0</v>
      </c>
      <c r="P12" s="841"/>
      <c r="Q12" s="838">
        <f>(Q10+Q11)*($H$3)</f>
        <v>0</v>
      </c>
      <c r="R12" s="839"/>
      <c r="S12" s="840">
        <f>(S10+S11)*($H$3)</f>
        <v>0</v>
      </c>
      <c r="T12" s="841"/>
      <c r="U12" s="838">
        <f>(U10+U11)*($H$3)</f>
        <v>0</v>
      </c>
      <c r="V12" s="839"/>
      <c r="W12" s="840">
        <f>(W10+W11)*($H$3)</f>
        <v>0</v>
      </c>
      <c r="X12" s="841"/>
      <c r="Y12" s="838">
        <f>(Y10+Y11)*($H$3)</f>
        <v>0</v>
      </c>
      <c r="Z12" s="839"/>
      <c r="AA12" s="840">
        <f>(AA10+AA11)*($H$3)</f>
        <v>0</v>
      </c>
      <c r="AB12" s="841"/>
      <c r="AC12" s="136"/>
      <c r="AD12" s="213">
        <f>SUM(E12:AC12)</f>
        <v>0</v>
      </c>
      <c r="AF12" s="138"/>
    </row>
    <row r="13" spans="1:32" s="129" customFormat="1" ht="17.25" customHeight="1">
      <c r="A13" s="856"/>
      <c r="B13" s="512" t="s">
        <v>136</v>
      </c>
      <c r="C13" s="862"/>
      <c r="D13" s="863"/>
      <c r="E13" s="846"/>
      <c r="F13" s="847"/>
      <c r="G13" s="815"/>
      <c r="H13" s="816"/>
      <c r="I13" s="844"/>
      <c r="J13" s="845"/>
      <c r="K13" s="815"/>
      <c r="L13" s="816"/>
      <c r="M13" s="844"/>
      <c r="N13" s="845"/>
      <c r="O13" s="815"/>
      <c r="P13" s="816"/>
      <c r="Q13" s="844"/>
      <c r="R13" s="845"/>
      <c r="S13" s="815"/>
      <c r="T13" s="816"/>
      <c r="U13" s="844"/>
      <c r="V13" s="845"/>
      <c r="W13" s="815"/>
      <c r="X13" s="816"/>
      <c r="Y13" s="844"/>
      <c r="Z13" s="845"/>
      <c r="AA13" s="815"/>
      <c r="AB13" s="816"/>
      <c r="AC13" s="134"/>
      <c r="AD13" s="219"/>
    </row>
    <row r="14" spans="1:32" s="129" customFormat="1" ht="17.25" customHeight="1">
      <c r="A14" s="856"/>
      <c r="B14" s="512" t="s">
        <v>6</v>
      </c>
      <c r="C14" s="862"/>
      <c r="D14" s="863"/>
      <c r="E14" s="842">
        <f>(E10+E11)-(E12+E13)</f>
        <v>0</v>
      </c>
      <c r="F14" s="843"/>
      <c r="G14" s="840">
        <f>(G10+G11)-(G12+G13)</f>
        <v>0</v>
      </c>
      <c r="H14" s="841"/>
      <c r="I14" s="838">
        <f>(I10+I11)-(I12+I13)</f>
        <v>0</v>
      </c>
      <c r="J14" s="839"/>
      <c r="K14" s="840">
        <f>(K10+K11)-(K12+K13)</f>
        <v>0</v>
      </c>
      <c r="L14" s="841"/>
      <c r="M14" s="838">
        <f>(M10+M11)-(M12+M13)</f>
        <v>0</v>
      </c>
      <c r="N14" s="839"/>
      <c r="O14" s="840">
        <f>(O10+O11)-(O12+O13)</f>
        <v>0</v>
      </c>
      <c r="P14" s="841"/>
      <c r="Q14" s="838">
        <f>(Q10+Q11)-(Q12+Q13)</f>
        <v>0</v>
      </c>
      <c r="R14" s="839"/>
      <c r="S14" s="840">
        <f>(S10+S11)-(S12+S13)</f>
        <v>0</v>
      </c>
      <c r="T14" s="841"/>
      <c r="U14" s="838">
        <f>(U10+U11)-(U12+U13)</f>
        <v>0</v>
      </c>
      <c r="V14" s="839"/>
      <c r="W14" s="840">
        <f>(W10+W11)-(W12+W13)</f>
        <v>0</v>
      </c>
      <c r="X14" s="841"/>
      <c r="Y14" s="838">
        <f>(Y10+Y11)-(Y12+Y13)</f>
        <v>0</v>
      </c>
      <c r="Z14" s="839"/>
      <c r="AA14" s="840">
        <f>(AA10+AA11)-(AA12+AA13)</f>
        <v>0</v>
      </c>
      <c r="AB14" s="841"/>
      <c r="AC14" s="136"/>
      <c r="AD14" s="213">
        <f>SUM(E14:AC14)</f>
        <v>0</v>
      </c>
    </row>
    <row r="15" spans="1:32" s="129" customFormat="1" ht="17.25" customHeight="1">
      <c r="A15" s="856"/>
      <c r="B15" s="512" t="s">
        <v>137</v>
      </c>
      <c r="C15" s="862"/>
      <c r="D15" s="863"/>
      <c r="E15" s="842">
        <f>$H$5</f>
        <v>0</v>
      </c>
      <c r="F15" s="843"/>
      <c r="G15" s="840">
        <f>$H$5</f>
        <v>0</v>
      </c>
      <c r="H15" s="841"/>
      <c r="I15" s="838">
        <f>$H$5</f>
        <v>0</v>
      </c>
      <c r="J15" s="839"/>
      <c r="K15" s="840">
        <f>$H$5</f>
        <v>0</v>
      </c>
      <c r="L15" s="841"/>
      <c r="M15" s="838">
        <f>$H$5</f>
        <v>0</v>
      </c>
      <c r="N15" s="839"/>
      <c r="O15" s="840">
        <f>$H$5</f>
        <v>0</v>
      </c>
      <c r="P15" s="841"/>
      <c r="Q15" s="838">
        <f>$H$5</f>
        <v>0</v>
      </c>
      <c r="R15" s="839"/>
      <c r="S15" s="840">
        <f>$H$5</f>
        <v>0</v>
      </c>
      <c r="T15" s="841"/>
      <c r="U15" s="838">
        <f>$H$5</f>
        <v>0</v>
      </c>
      <c r="V15" s="839"/>
      <c r="W15" s="840">
        <f>$H$5</f>
        <v>0</v>
      </c>
      <c r="X15" s="841"/>
      <c r="Y15" s="838">
        <f>$H$5</f>
        <v>0</v>
      </c>
      <c r="Z15" s="839"/>
      <c r="AA15" s="840">
        <f>$H$5</f>
        <v>0</v>
      </c>
      <c r="AB15" s="841"/>
      <c r="AC15" s="136"/>
      <c r="AD15" s="213">
        <f>SUM(E15:AC15)</f>
        <v>0</v>
      </c>
      <c r="AF15" s="137"/>
    </row>
    <row r="16" spans="1:32" s="129" customFormat="1" ht="17.25" customHeight="1" thickBot="1">
      <c r="A16" s="857"/>
      <c r="B16" s="513" t="s">
        <v>138</v>
      </c>
      <c r="C16" s="864"/>
      <c r="D16" s="865"/>
      <c r="E16" s="829">
        <f>E14-E15</f>
        <v>0</v>
      </c>
      <c r="F16" s="832"/>
      <c r="G16" s="831">
        <f>G14-G15</f>
        <v>0</v>
      </c>
      <c r="H16" s="832"/>
      <c r="I16" s="829">
        <f>I14-I15</f>
        <v>0</v>
      </c>
      <c r="J16" s="830"/>
      <c r="K16" s="831">
        <f>K14-K15</f>
        <v>0</v>
      </c>
      <c r="L16" s="832"/>
      <c r="M16" s="829">
        <f>M14-M15</f>
        <v>0</v>
      </c>
      <c r="N16" s="830"/>
      <c r="O16" s="831">
        <f>O14-O15</f>
        <v>0</v>
      </c>
      <c r="P16" s="832"/>
      <c r="Q16" s="829">
        <f>Q14-Q15</f>
        <v>0</v>
      </c>
      <c r="R16" s="830"/>
      <c r="S16" s="831">
        <f>S14-S15</f>
        <v>0</v>
      </c>
      <c r="T16" s="832"/>
      <c r="U16" s="829">
        <f>U14-U15</f>
        <v>0</v>
      </c>
      <c r="V16" s="830"/>
      <c r="W16" s="831">
        <f>W14-W15</f>
        <v>0</v>
      </c>
      <c r="X16" s="832"/>
      <c r="Y16" s="829">
        <f>Y14-Y15</f>
        <v>0</v>
      </c>
      <c r="Z16" s="830"/>
      <c r="AA16" s="831">
        <f>AA14-AA15</f>
        <v>0</v>
      </c>
      <c r="AB16" s="832"/>
      <c r="AC16" s="136"/>
      <c r="AD16" s="526">
        <f>SUM(E16:AC16)</f>
        <v>0</v>
      </c>
      <c r="AF16" s="137"/>
    </row>
    <row r="17" spans="1:32" s="132" customFormat="1" ht="17.25" customHeight="1" thickBot="1">
      <c r="A17" s="819"/>
      <c r="B17" s="821"/>
      <c r="C17" s="833" t="s">
        <v>670</v>
      </c>
      <c r="D17" s="834"/>
      <c r="E17" s="835"/>
      <c r="F17" s="836"/>
      <c r="G17" s="836"/>
      <c r="H17" s="836"/>
      <c r="I17" s="836"/>
      <c r="J17" s="836"/>
      <c r="K17" s="836"/>
      <c r="L17" s="836"/>
      <c r="M17" s="836"/>
      <c r="N17" s="836"/>
      <c r="O17" s="836"/>
      <c r="P17" s="836"/>
      <c r="Q17" s="836"/>
      <c r="R17" s="836"/>
      <c r="S17" s="836"/>
      <c r="T17" s="836"/>
      <c r="U17" s="836"/>
      <c r="V17" s="836"/>
      <c r="W17" s="836"/>
      <c r="X17" s="836"/>
      <c r="Y17" s="836"/>
      <c r="Z17" s="836"/>
      <c r="AA17" s="836"/>
      <c r="AB17" s="836"/>
      <c r="AC17" s="836"/>
      <c r="AD17" s="837"/>
      <c r="AF17" s="220"/>
    </row>
    <row r="18" spans="1:32" s="132" customFormat="1" ht="17.25" customHeight="1">
      <c r="A18" s="824" t="s">
        <v>139</v>
      </c>
      <c r="B18" s="139" t="s">
        <v>140</v>
      </c>
      <c r="C18" s="659">
        <v>0</v>
      </c>
      <c r="D18" s="144">
        <f>C18</f>
        <v>0</v>
      </c>
      <c r="E18" s="548">
        <f>SUM(C18+E10+E11)*$L$3</f>
        <v>0</v>
      </c>
      <c r="F18" s="545">
        <f>E18</f>
        <v>0</v>
      </c>
      <c r="G18" s="544">
        <f>SUM(G10+G11)*$L$3</f>
        <v>0</v>
      </c>
      <c r="H18" s="543">
        <f>G18</f>
        <v>0</v>
      </c>
      <c r="I18" s="544">
        <f>SUM(I10+I11)*$L$3</f>
        <v>0</v>
      </c>
      <c r="J18" s="543">
        <f>I18</f>
        <v>0</v>
      </c>
      <c r="K18" s="544">
        <f>SUM(K10+K11)*$L$3</f>
        <v>0</v>
      </c>
      <c r="L18" s="543">
        <f>K18</f>
        <v>0</v>
      </c>
      <c r="M18" s="544">
        <f>SUM(M10+M11)*$L$3</f>
        <v>0</v>
      </c>
      <c r="N18" s="543">
        <f>M18</f>
        <v>0</v>
      </c>
      <c r="O18" s="544">
        <f>SUM(O10+O11)*$L$3</f>
        <v>0</v>
      </c>
      <c r="P18" s="543">
        <f>O18</f>
        <v>0</v>
      </c>
      <c r="Q18" s="544">
        <f>SUM(Q10+Q11)*$L$3</f>
        <v>0</v>
      </c>
      <c r="R18" s="543">
        <f>Q18</f>
        <v>0</v>
      </c>
      <c r="S18" s="544">
        <f>SUM(S10+S11)*$L$3</f>
        <v>0</v>
      </c>
      <c r="T18" s="543">
        <f>S18</f>
        <v>0</v>
      </c>
      <c r="U18" s="544">
        <f>SUM(U10+U11)*$L$3</f>
        <v>0</v>
      </c>
      <c r="V18" s="543">
        <f>U18</f>
        <v>0</v>
      </c>
      <c r="W18" s="544">
        <f>SUM(W10+W11)*$L$3</f>
        <v>0</v>
      </c>
      <c r="X18" s="543">
        <f>W18</f>
        <v>0</v>
      </c>
      <c r="Y18" s="544">
        <f>SUM(Y10+Y11)*$L$3</f>
        <v>0</v>
      </c>
      <c r="Z18" s="543">
        <f>Y18</f>
        <v>0</v>
      </c>
      <c r="AA18" s="544">
        <f>SUM(AA10+AA11)*$L$3</f>
        <v>0</v>
      </c>
      <c r="AB18" s="543">
        <f>AA18</f>
        <v>0</v>
      </c>
      <c r="AD18" s="549">
        <f t="shared" ref="AD18:AD23" si="0">SUM(E18+G18+I18+K18+M18+O18+Q18+S18+U18+W18+Y18+AA18)</f>
        <v>0</v>
      </c>
    </row>
    <row r="19" spans="1:32" s="132" customFormat="1" ht="17.25" customHeight="1">
      <c r="A19" s="825"/>
      <c r="B19" s="140" t="s">
        <v>141</v>
      </c>
      <c r="C19" s="659">
        <v>0</v>
      </c>
      <c r="D19" s="518">
        <f>D18+C19</f>
        <v>0</v>
      </c>
      <c r="E19" s="555">
        <f>SUM(C19)</f>
        <v>0</v>
      </c>
      <c r="F19" s="518">
        <f>F18+E19</f>
        <v>0</v>
      </c>
      <c r="G19" s="147">
        <f>SUM(C19+E10+E11)*$L$4</f>
        <v>0</v>
      </c>
      <c r="H19" s="141">
        <f>H18+G19</f>
        <v>0</v>
      </c>
      <c r="I19" s="147">
        <f>SUM(G10+G11)*$L$4</f>
        <v>0</v>
      </c>
      <c r="J19" s="141">
        <f>J18+I19</f>
        <v>0</v>
      </c>
      <c r="K19" s="147">
        <f>SUM(I10+I11)*$L$4</f>
        <v>0</v>
      </c>
      <c r="L19" s="141">
        <f>L18+K19</f>
        <v>0</v>
      </c>
      <c r="M19" s="147">
        <f>SUM(K10+K11)*$L$4</f>
        <v>0</v>
      </c>
      <c r="N19" s="141">
        <f>N18+M19</f>
        <v>0</v>
      </c>
      <c r="O19" s="147">
        <f>SUM(M10+M11)*$L$4</f>
        <v>0</v>
      </c>
      <c r="P19" s="141">
        <f>P18+O19</f>
        <v>0</v>
      </c>
      <c r="Q19" s="147">
        <f>SUM(O10+O11)*$L$4</f>
        <v>0</v>
      </c>
      <c r="R19" s="141">
        <f>R18+Q19</f>
        <v>0</v>
      </c>
      <c r="S19" s="147">
        <f>SUM(Q10+Q11)*$L$4</f>
        <v>0</v>
      </c>
      <c r="T19" s="141">
        <f>T18+S19</f>
        <v>0</v>
      </c>
      <c r="U19" s="147">
        <f>SUM(S10+S11)*$L$4</f>
        <v>0</v>
      </c>
      <c r="V19" s="141">
        <f>V18+U19</f>
        <v>0</v>
      </c>
      <c r="W19" s="147">
        <f>SUM(U10+U11)*$L$4</f>
        <v>0</v>
      </c>
      <c r="X19" s="141">
        <f>X18+W19</f>
        <v>0</v>
      </c>
      <c r="Y19" s="147">
        <f>SUM(W10+W11)*$L$4</f>
        <v>0</v>
      </c>
      <c r="Z19" s="141">
        <f>Z18+Y19</f>
        <v>0</v>
      </c>
      <c r="AA19" s="147">
        <f>SUM(Y10+Y11)*$L$4</f>
        <v>0</v>
      </c>
      <c r="AB19" s="141">
        <f>AB18+AA19</f>
        <v>0</v>
      </c>
      <c r="AD19" s="213">
        <f t="shared" si="0"/>
        <v>0</v>
      </c>
    </row>
    <row r="20" spans="1:32" s="132" customFormat="1" ht="17.25" customHeight="1">
      <c r="A20" s="825"/>
      <c r="B20" s="140" t="s">
        <v>142</v>
      </c>
      <c r="C20" s="659">
        <v>0</v>
      </c>
      <c r="D20" s="518">
        <f>D19+C20</f>
        <v>0</v>
      </c>
      <c r="E20" s="519">
        <f>SUM(C20)</f>
        <v>0</v>
      </c>
      <c r="F20" s="518">
        <f>F19+E20</f>
        <v>0</v>
      </c>
      <c r="G20" s="519">
        <f>SUM(C20)</f>
        <v>0</v>
      </c>
      <c r="H20" s="141">
        <f>H19+G20</f>
        <v>0</v>
      </c>
      <c r="I20" s="147">
        <f>SUM(C20+E10+E11)*$L$5</f>
        <v>0</v>
      </c>
      <c r="J20" s="141">
        <f>J19+I20</f>
        <v>0</v>
      </c>
      <c r="K20" s="147">
        <f>SUM(G10+G11)*$L$5</f>
        <v>0</v>
      </c>
      <c r="L20" s="141">
        <f>L19+K20</f>
        <v>0</v>
      </c>
      <c r="M20" s="147">
        <f>SUM(I10+I11)*$L$5</f>
        <v>0</v>
      </c>
      <c r="N20" s="141">
        <f>N19+M20</f>
        <v>0</v>
      </c>
      <c r="O20" s="147">
        <f>SUM(K10+K11)*$L$5</f>
        <v>0</v>
      </c>
      <c r="P20" s="141">
        <f>P19+O20</f>
        <v>0</v>
      </c>
      <c r="Q20" s="147">
        <f>SUM(M10+M11)*$L$5</f>
        <v>0</v>
      </c>
      <c r="R20" s="141">
        <f>R19+Q20</f>
        <v>0</v>
      </c>
      <c r="S20" s="147">
        <f>SUM(O10+O11)*$L$5</f>
        <v>0</v>
      </c>
      <c r="T20" s="141">
        <f>T19+S20</f>
        <v>0</v>
      </c>
      <c r="U20" s="147">
        <f>SUM(Q10+Q11)*$L$5</f>
        <v>0</v>
      </c>
      <c r="V20" s="141">
        <f>V19+U20</f>
        <v>0</v>
      </c>
      <c r="W20" s="147">
        <f>SUM(S10+S11)*$L$5</f>
        <v>0</v>
      </c>
      <c r="X20" s="141">
        <f>X19+W20</f>
        <v>0</v>
      </c>
      <c r="Y20" s="147">
        <f>SUM(U10+U11)*$L$5</f>
        <v>0</v>
      </c>
      <c r="Z20" s="141">
        <f>Z19+Y20</f>
        <v>0</v>
      </c>
      <c r="AA20" s="147">
        <f>SUM(W10+W11)*$L$5</f>
        <v>0</v>
      </c>
      <c r="AB20" s="141">
        <f>AB19+AA20</f>
        <v>0</v>
      </c>
      <c r="AD20" s="213">
        <f t="shared" si="0"/>
        <v>0</v>
      </c>
    </row>
    <row r="21" spans="1:32" s="132" customFormat="1" ht="17.25" customHeight="1">
      <c r="A21" s="825"/>
      <c r="B21" s="140" t="s">
        <v>674</v>
      </c>
      <c r="C21" s="659">
        <v>0</v>
      </c>
      <c r="D21" s="518">
        <f t="shared" ref="D21:F22" si="1">D20+C21</f>
        <v>0</v>
      </c>
      <c r="E21" s="519">
        <f t="shared" ref="E21:E22" si="2">SUM(C21)</f>
        <v>0</v>
      </c>
      <c r="F21" s="518">
        <f t="shared" si="1"/>
        <v>0</v>
      </c>
      <c r="G21" s="519">
        <f t="shared" ref="G21:G22" si="3">SUM(C21)</f>
        <v>0</v>
      </c>
      <c r="H21" s="141">
        <f t="shared" ref="H21:H22" si="4">H20+G21</f>
        <v>0</v>
      </c>
      <c r="I21" s="525">
        <f>SUM(C21)</f>
        <v>0</v>
      </c>
      <c r="J21" s="141">
        <f t="shared" ref="J21:J23" si="5">J20+I21</f>
        <v>0</v>
      </c>
      <c r="K21" s="147">
        <f>SUM(C21+E11+E12)*$L$5</f>
        <v>0</v>
      </c>
      <c r="L21" s="141">
        <f t="shared" ref="L21:L22" si="6">L20+K21</f>
        <v>0</v>
      </c>
      <c r="M21" s="520">
        <f>SUM(G10+G11)*$L$6</f>
        <v>0</v>
      </c>
      <c r="N21" s="141">
        <f t="shared" ref="N21:N23" si="7">N20+M21</f>
        <v>0</v>
      </c>
      <c r="O21" s="520">
        <f>SUM(111+I12)*$L$5</f>
        <v>0</v>
      </c>
      <c r="P21" s="141">
        <f t="shared" ref="P21:P23" si="8">P20+O21</f>
        <v>0</v>
      </c>
      <c r="Q21" s="520">
        <f>SUM(K11+K12)*$L$6</f>
        <v>0</v>
      </c>
      <c r="R21" s="141">
        <f t="shared" ref="R21:R23" si="9">R20+Q21</f>
        <v>0</v>
      </c>
      <c r="S21" s="147">
        <f>SUM(M11+M12)*$L$6</f>
        <v>0</v>
      </c>
      <c r="T21" s="141">
        <f t="shared" ref="T21:T23" si="10">T20+S21</f>
        <v>0</v>
      </c>
      <c r="U21" s="520">
        <f>SUM(O11+O12)*$L$6</f>
        <v>0</v>
      </c>
      <c r="V21" s="141">
        <f t="shared" ref="V21:V23" si="11">V20+U21</f>
        <v>0</v>
      </c>
      <c r="W21" s="520">
        <f>SUM(Q11+Q12)*$L$6</f>
        <v>0</v>
      </c>
      <c r="X21" s="523"/>
      <c r="Y21" s="520">
        <f>SUM(S11+S12)*$L$6</f>
        <v>0</v>
      </c>
      <c r="Z21" s="141">
        <f>Z20+Y21</f>
        <v>0</v>
      </c>
      <c r="AA21" s="520">
        <f>SUM(U11+U12)*$L$6</f>
        <v>0</v>
      </c>
      <c r="AB21" s="141">
        <f t="shared" ref="AB21:AB23" si="12">AB20+AA21</f>
        <v>0</v>
      </c>
      <c r="AD21" s="213">
        <f t="shared" si="0"/>
        <v>0</v>
      </c>
    </row>
    <row r="22" spans="1:32" s="132" customFormat="1" ht="17.25" customHeight="1">
      <c r="A22" s="825"/>
      <c r="B22" s="521" t="s">
        <v>675</v>
      </c>
      <c r="C22" s="660">
        <v>0</v>
      </c>
      <c r="D22" s="518">
        <f t="shared" si="1"/>
        <v>0</v>
      </c>
      <c r="E22" s="519">
        <f t="shared" si="2"/>
        <v>0</v>
      </c>
      <c r="F22" s="518">
        <f t="shared" si="1"/>
        <v>0</v>
      </c>
      <c r="G22" s="519">
        <f t="shared" si="3"/>
        <v>0</v>
      </c>
      <c r="H22" s="141">
        <f t="shared" si="4"/>
        <v>0</v>
      </c>
      <c r="I22" s="525">
        <f>SUM(C22)</f>
        <v>0</v>
      </c>
      <c r="J22" s="141">
        <f t="shared" si="5"/>
        <v>0</v>
      </c>
      <c r="K22" s="525">
        <f>SUM(C22)</f>
        <v>0</v>
      </c>
      <c r="L22" s="141">
        <f t="shared" si="6"/>
        <v>0</v>
      </c>
      <c r="M22" s="529">
        <f>SUM(C22)</f>
        <v>0</v>
      </c>
      <c r="N22" s="141">
        <f t="shared" si="7"/>
        <v>0</v>
      </c>
      <c r="O22" s="525">
        <f>SUM(C22)</f>
        <v>0</v>
      </c>
      <c r="P22" s="141">
        <f t="shared" si="8"/>
        <v>0</v>
      </c>
      <c r="Q22" s="525">
        <f>SUM(E22)</f>
        <v>0</v>
      </c>
      <c r="R22" s="141">
        <f t="shared" si="9"/>
        <v>0</v>
      </c>
      <c r="S22" s="525">
        <f>SUM(G22)</f>
        <v>0</v>
      </c>
      <c r="T22" s="141">
        <f t="shared" si="10"/>
        <v>0</v>
      </c>
      <c r="U22" s="525">
        <f>SUM(I22)</f>
        <v>0</v>
      </c>
      <c r="V22" s="141">
        <f t="shared" si="11"/>
        <v>0</v>
      </c>
      <c r="W22" s="525">
        <f>SUM(K22)</f>
        <v>0</v>
      </c>
      <c r="X22" s="523"/>
      <c r="Y22" s="525">
        <f>SUM(M22)</f>
        <v>0</v>
      </c>
      <c r="Z22" s="141">
        <f>Z21+Y22</f>
        <v>0</v>
      </c>
      <c r="AA22" s="525">
        <f>SUM(O22)</f>
        <v>0</v>
      </c>
      <c r="AB22" s="141">
        <f t="shared" si="12"/>
        <v>0</v>
      </c>
      <c r="AD22" s="213">
        <f t="shared" si="0"/>
        <v>0</v>
      </c>
    </row>
    <row r="23" spans="1:32" s="132" customFormat="1" ht="17.25" customHeight="1" thickBot="1">
      <c r="A23" s="825"/>
      <c r="B23" s="521" t="s">
        <v>143</v>
      </c>
      <c r="C23" s="661"/>
      <c r="D23" s="522">
        <f>D22+C23</f>
        <v>0</v>
      </c>
      <c r="E23" s="524">
        <v>0</v>
      </c>
      <c r="F23" s="522">
        <f>F22+E23</f>
        <v>0</v>
      </c>
      <c r="G23" s="524"/>
      <c r="H23" s="523">
        <f>H20+G23</f>
        <v>0</v>
      </c>
      <c r="I23" s="524"/>
      <c r="J23" s="523">
        <f t="shared" si="5"/>
        <v>0</v>
      </c>
      <c r="K23" s="524"/>
      <c r="L23" s="523">
        <f>L20+K23</f>
        <v>0</v>
      </c>
      <c r="M23" s="524"/>
      <c r="N23" s="523">
        <f t="shared" si="7"/>
        <v>0</v>
      </c>
      <c r="O23" s="524">
        <v>0</v>
      </c>
      <c r="P23" s="523">
        <f t="shared" si="8"/>
        <v>0</v>
      </c>
      <c r="Q23" s="524">
        <v>0</v>
      </c>
      <c r="R23" s="523">
        <f t="shared" si="9"/>
        <v>0</v>
      </c>
      <c r="S23" s="524">
        <v>0</v>
      </c>
      <c r="T23" s="523">
        <f t="shared" si="10"/>
        <v>0</v>
      </c>
      <c r="U23" s="524">
        <v>0</v>
      </c>
      <c r="V23" s="523">
        <f t="shared" si="11"/>
        <v>0</v>
      </c>
      <c r="W23" s="524">
        <v>0</v>
      </c>
      <c r="X23" s="523">
        <f>X20+W23</f>
        <v>0</v>
      </c>
      <c r="Y23" s="524">
        <v>0</v>
      </c>
      <c r="Z23" s="523">
        <f>Z22+Y23</f>
        <v>0</v>
      </c>
      <c r="AA23" s="524">
        <v>0</v>
      </c>
      <c r="AB23" s="523">
        <f t="shared" si="12"/>
        <v>0</v>
      </c>
      <c r="AD23" s="526">
        <f t="shared" si="0"/>
        <v>0</v>
      </c>
    </row>
    <row r="24" spans="1:32" s="132" customFormat="1" ht="17.25" customHeight="1" thickBot="1">
      <c r="A24" s="550"/>
      <c r="B24" s="551" t="s">
        <v>144</v>
      </c>
      <c r="C24" s="533"/>
      <c r="D24" s="551"/>
      <c r="E24" s="552">
        <f>SUM(E18:E23)</f>
        <v>0</v>
      </c>
      <c r="F24" s="553">
        <f>F23</f>
        <v>0</v>
      </c>
      <c r="G24" s="552">
        <f>SUM(G18:G23)</f>
        <v>0</v>
      </c>
      <c r="H24" s="553">
        <f>H23</f>
        <v>0</v>
      </c>
      <c r="I24" s="552">
        <f>SUM(I18:I23)</f>
        <v>0</v>
      </c>
      <c r="J24" s="553">
        <f>J23</f>
        <v>0</v>
      </c>
      <c r="K24" s="552">
        <f>SUM(K18:K23)</f>
        <v>0</v>
      </c>
      <c r="L24" s="553">
        <f>L23</f>
        <v>0</v>
      </c>
      <c r="M24" s="552">
        <f>SUM(M18:M23)</f>
        <v>0</v>
      </c>
      <c r="N24" s="553">
        <f>N23</f>
        <v>0</v>
      </c>
      <c r="O24" s="552">
        <f>SUM(O18:O23)</f>
        <v>0</v>
      </c>
      <c r="P24" s="553">
        <f>P23</f>
        <v>0</v>
      </c>
      <c r="Q24" s="552">
        <f>SUM(Q18:Q23)</f>
        <v>0</v>
      </c>
      <c r="R24" s="553">
        <f>R23</f>
        <v>0</v>
      </c>
      <c r="S24" s="552">
        <f>SUM(S18:S23)</f>
        <v>0</v>
      </c>
      <c r="T24" s="553">
        <f>T23</f>
        <v>0</v>
      </c>
      <c r="U24" s="552">
        <f>SUM(U18:U23)</f>
        <v>0</v>
      </c>
      <c r="V24" s="553">
        <f>V23</f>
        <v>0</v>
      </c>
      <c r="W24" s="552">
        <f>SUM(W18:W23)</f>
        <v>0</v>
      </c>
      <c r="X24" s="553">
        <f>X23</f>
        <v>0</v>
      </c>
      <c r="Y24" s="552">
        <f>SUM(Y18:Y23)</f>
        <v>0</v>
      </c>
      <c r="Z24" s="553">
        <f>Z23</f>
        <v>0</v>
      </c>
      <c r="AA24" s="552">
        <f>SUM(AA18:AA23)</f>
        <v>0</v>
      </c>
      <c r="AB24" s="553">
        <f>AB23</f>
        <v>0</v>
      </c>
      <c r="AC24" s="554"/>
      <c r="AD24" s="540">
        <f>SUM(E24+G24+I24+K24+M24+O24+Q24+S24+U24+W24+Y24+AA24)</f>
        <v>0</v>
      </c>
    </row>
    <row r="25" spans="1:32" s="132" customFormat="1" ht="17.25" customHeight="1" thickBot="1">
      <c r="A25" s="819"/>
      <c r="B25" s="820"/>
      <c r="C25" s="820"/>
      <c r="D25" s="820"/>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1"/>
    </row>
    <row r="26" spans="1:32" s="132" customFormat="1" ht="17.25" customHeight="1">
      <c r="A26" s="826" t="s">
        <v>145</v>
      </c>
      <c r="B26" s="541" t="s">
        <v>146</v>
      </c>
      <c r="C26" s="860"/>
      <c r="D26" s="861"/>
      <c r="E26" s="542">
        <f>E12+E13</f>
        <v>0</v>
      </c>
      <c r="F26" s="543">
        <f>F24-E26</f>
        <v>0</v>
      </c>
      <c r="G26" s="542">
        <f>G12+G13</f>
        <v>0</v>
      </c>
      <c r="H26" s="543">
        <f>H24-G26</f>
        <v>0</v>
      </c>
      <c r="I26" s="544">
        <f>I12+I13</f>
        <v>0</v>
      </c>
      <c r="J26" s="543">
        <f>J24-I26</f>
        <v>0</v>
      </c>
      <c r="K26" s="542">
        <f>K12+K13</f>
        <v>0</v>
      </c>
      <c r="L26" s="543">
        <f>L24-K26</f>
        <v>0</v>
      </c>
      <c r="M26" s="542">
        <f>M12+M13</f>
        <v>0</v>
      </c>
      <c r="N26" s="543">
        <f>N24-M26</f>
        <v>0</v>
      </c>
      <c r="O26" s="542">
        <f>O12+O13</f>
        <v>0</v>
      </c>
      <c r="P26" s="543">
        <f>P24-O26</f>
        <v>0</v>
      </c>
      <c r="Q26" s="542">
        <f>Q12+Q13</f>
        <v>0</v>
      </c>
      <c r="R26" s="545">
        <f>R24-Q26</f>
        <v>0</v>
      </c>
      <c r="S26" s="544">
        <f>S12+S13</f>
        <v>0</v>
      </c>
      <c r="T26" s="545">
        <f>T24-S26</f>
        <v>0</v>
      </c>
      <c r="U26" s="542">
        <f>U12+U13</f>
        <v>0</v>
      </c>
      <c r="V26" s="543">
        <f>V24-U26</f>
        <v>0</v>
      </c>
      <c r="W26" s="546">
        <f>W12+W13</f>
        <v>0</v>
      </c>
      <c r="X26" s="547">
        <f>X24-W26</f>
        <v>0</v>
      </c>
      <c r="Y26" s="548">
        <f>Y12+Y13</f>
        <v>0</v>
      </c>
      <c r="Z26" s="543">
        <f>Z24-Y26</f>
        <v>0</v>
      </c>
      <c r="AA26" s="544">
        <f>AA12+AA13</f>
        <v>0</v>
      </c>
      <c r="AB26" s="543">
        <f>AB24-AA26</f>
        <v>0</v>
      </c>
      <c r="AD26" s="549">
        <f t="shared" ref="AD26:AD33" si="13">SUM(E26+G26+I26+K26+M26+O26+Q26+S26+U26+W26+Y26+AA26)</f>
        <v>0</v>
      </c>
    </row>
    <row r="27" spans="1:32" s="132" customFormat="1" ht="17.25" customHeight="1">
      <c r="A27" s="826"/>
      <c r="B27" s="145" t="s">
        <v>147</v>
      </c>
      <c r="C27" s="862"/>
      <c r="D27" s="863"/>
      <c r="E27" s="147">
        <f>$H$5</f>
        <v>0</v>
      </c>
      <c r="F27" s="141">
        <f>F26-E27</f>
        <v>0</v>
      </c>
      <c r="G27" s="147">
        <f>$H$5</f>
        <v>0</v>
      </c>
      <c r="H27" s="141">
        <f>H26-G27</f>
        <v>0</v>
      </c>
      <c r="I27" s="147">
        <f>$H$5</f>
        <v>0</v>
      </c>
      <c r="J27" s="141">
        <f>J26-I27</f>
        <v>0</v>
      </c>
      <c r="K27" s="146">
        <f>$H$5</f>
        <v>0</v>
      </c>
      <c r="L27" s="141">
        <f>L26-K27</f>
        <v>0</v>
      </c>
      <c r="M27" s="146">
        <f>$H$5</f>
        <v>0</v>
      </c>
      <c r="N27" s="141">
        <f>N26-M27</f>
        <v>0</v>
      </c>
      <c r="O27" s="146">
        <f>$H$5</f>
        <v>0</v>
      </c>
      <c r="P27" s="141">
        <f>P26-O27</f>
        <v>0</v>
      </c>
      <c r="Q27" s="146">
        <f>$H$5</f>
        <v>0</v>
      </c>
      <c r="R27" s="148">
        <f>R26-Q27</f>
        <v>0</v>
      </c>
      <c r="S27" s="147">
        <f>$H$5</f>
        <v>0</v>
      </c>
      <c r="T27" s="148">
        <f>T26-S27</f>
        <v>0</v>
      </c>
      <c r="U27" s="146">
        <f>$H$5</f>
        <v>0</v>
      </c>
      <c r="V27" s="141">
        <f>V26-U27</f>
        <v>0</v>
      </c>
      <c r="W27" s="149">
        <f>$H$5</f>
        <v>0</v>
      </c>
      <c r="X27" s="150">
        <f>X26-W27</f>
        <v>0</v>
      </c>
      <c r="Y27" s="147">
        <f>$H$5</f>
        <v>0</v>
      </c>
      <c r="Z27" s="141">
        <f>Z26-Y27</f>
        <v>0</v>
      </c>
      <c r="AA27" s="147">
        <f>$H$5</f>
        <v>0</v>
      </c>
      <c r="AB27" s="141">
        <f>AB26-AA27</f>
        <v>0</v>
      </c>
      <c r="AD27" s="213">
        <f t="shared" si="13"/>
        <v>0</v>
      </c>
    </row>
    <row r="28" spans="1:32" s="132" customFormat="1" ht="17.25" customHeight="1" thickBot="1">
      <c r="A28" s="826"/>
      <c r="B28" s="145" t="s">
        <v>148</v>
      </c>
      <c r="C28" s="862"/>
      <c r="D28" s="863"/>
      <c r="E28" s="142"/>
      <c r="F28" s="141">
        <f>F27-E28</f>
        <v>0</v>
      </c>
      <c r="G28" s="142"/>
      <c r="H28" s="141">
        <f>H27-G28</f>
        <v>0</v>
      </c>
      <c r="I28" s="142"/>
      <c r="J28" s="141">
        <f>J27-I28</f>
        <v>0</v>
      </c>
      <c r="K28" s="142"/>
      <c r="L28" s="141">
        <f>L27-K28</f>
        <v>0</v>
      </c>
      <c r="M28" s="142"/>
      <c r="N28" s="141">
        <f>N27-M28</f>
        <v>0</v>
      </c>
      <c r="O28" s="142"/>
      <c r="P28" s="141">
        <f>P27-O28</f>
        <v>0</v>
      </c>
      <c r="Q28" s="142"/>
      <c r="R28" s="148">
        <f>R27-Q28</f>
        <v>0</v>
      </c>
      <c r="S28" s="142"/>
      <c r="T28" s="148">
        <f>T27-S28</f>
        <v>0</v>
      </c>
      <c r="U28" s="142"/>
      <c r="V28" s="141">
        <f>V27-U28</f>
        <v>0</v>
      </c>
      <c r="W28" s="142"/>
      <c r="X28" s="150">
        <f>X27-W28</f>
        <v>0</v>
      </c>
      <c r="Y28" s="142"/>
      <c r="Z28" s="141">
        <f>Z27-Y28</f>
        <v>0</v>
      </c>
      <c r="AA28" s="142"/>
      <c r="AB28" s="141">
        <f>AB27-AA28</f>
        <v>0</v>
      </c>
      <c r="AD28" s="213">
        <f t="shared" si="13"/>
        <v>0</v>
      </c>
    </row>
    <row r="29" spans="1:32" s="132" customFormat="1" ht="17.25" customHeight="1">
      <c r="A29" s="826"/>
      <c r="B29" s="145" t="s">
        <v>149</v>
      </c>
      <c r="C29" s="862"/>
      <c r="D29" s="863"/>
      <c r="E29" s="152">
        <f>SUM('Step 9 - Debt Service Outflows'!C55)</f>
        <v>0</v>
      </c>
      <c r="F29" s="141">
        <f>F28-E29</f>
        <v>0</v>
      </c>
      <c r="G29" s="152">
        <f>SUM('Step 9 - Debt Service Outflows'!D55)</f>
        <v>0</v>
      </c>
      <c r="H29" s="152">
        <f>H28-G29</f>
        <v>0</v>
      </c>
      <c r="I29" s="153">
        <f>SUM('Step 9 - Debt Service Outflows'!E55)</f>
        <v>0</v>
      </c>
      <c r="J29" s="152">
        <f>J28-I29</f>
        <v>0</v>
      </c>
      <c r="K29" s="152">
        <f>SUM('Step 9 - Debt Service Outflows'!F55)</f>
        <v>0</v>
      </c>
      <c r="L29" s="152">
        <f>L28-K29</f>
        <v>0</v>
      </c>
      <c r="M29" s="152">
        <f>SUM('Step 9 - Debt Service Outflows'!G55)</f>
        <v>0</v>
      </c>
      <c r="N29" s="152">
        <f>N28-M29</f>
        <v>0</v>
      </c>
      <c r="O29" s="152">
        <f>SUM('Step 9 - Debt Service Outflows'!H55)</f>
        <v>0</v>
      </c>
      <c r="P29" s="152">
        <f>P28-O29</f>
        <v>0</v>
      </c>
      <c r="Q29" s="152">
        <f>SUM('Step 9 - Debt Service Outflows'!I55)</f>
        <v>0</v>
      </c>
      <c r="R29" s="153">
        <f>R28-Q29</f>
        <v>0</v>
      </c>
      <c r="S29" s="153">
        <f>SUM('Step 9 - Debt Service Outflows'!J55)</f>
        <v>0</v>
      </c>
      <c r="T29" s="153">
        <f>T28-S29</f>
        <v>0</v>
      </c>
      <c r="U29" s="152">
        <f>SUM('Step 9 - Debt Service Outflows'!K55)</f>
        <v>0</v>
      </c>
      <c r="V29" s="152">
        <f>V28-U29</f>
        <v>0</v>
      </c>
      <c r="W29" s="221">
        <f>SUM('Step 9 - Debt Service Outflows'!L55)</f>
        <v>0</v>
      </c>
      <c r="X29" s="154">
        <f>X28-W29</f>
        <v>0</v>
      </c>
      <c r="Y29" s="153">
        <f>SUM('Step 9 - Debt Service Outflows'!M55)</f>
        <v>0</v>
      </c>
      <c r="Z29" s="152">
        <f>Z28-Y29</f>
        <v>0</v>
      </c>
      <c r="AA29" s="153">
        <f>SUM('Step 9 - Debt Service Outflows'!N55)</f>
        <v>0</v>
      </c>
      <c r="AB29" s="141">
        <f>AB28-AA29</f>
        <v>0</v>
      </c>
      <c r="AD29" s="213">
        <f t="shared" si="13"/>
        <v>0</v>
      </c>
    </row>
    <row r="30" spans="1:32" s="132" customFormat="1" ht="17.25" customHeight="1">
      <c r="A30" s="826"/>
      <c r="B30" s="145"/>
      <c r="C30" s="862"/>
      <c r="D30" s="863"/>
      <c r="E30" s="151"/>
      <c r="F30" s="141">
        <f t="shared" ref="F30:F32" si="14">F29-E30</f>
        <v>0</v>
      </c>
      <c r="G30" s="151"/>
      <c r="H30" s="141">
        <f t="shared" ref="H30:H32" si="15">H29-G30</f>
        <v>0</v>
      </c>
      <c r="I30" s="151"/>
      <c r="J30" s="141">
        <f t="shared" ref="J30:J32" si="16">J29-I30</f>
        <v>0</v>
      </c>
      <c r="K30" s="151"/>
      <c r="L30" s="141">
        <f t="shared" ref="L30:L32" si="17">L29-K30</f>
        <v>0</v>
      </c>
      <c r="M30" s="151"/>
      <c r="N30" s="141">
        <f t="shared" ref="N30:N32" si="18">N29-M30</f>
        <v>0</v>
      </c>
      <c r="O30" s="151"/>
      <c r="P30" s="141">
        <f t="shared" ref="P30:P32" si="19">P29-O30</f>
        <v>0</v>
      </c>
      <c r="Q30" s="151"/>
      <c r="R30" s="148">
        <f t="shared" ref="R30:R32" si="20">R29-Q30</f>
        <v>0</v>
      </c>
      <c r="S30" s="151"/>
      <c r="T30" s="148">
        <f t="shared" ref="T30:T32" si="21">T29-S30</f>
        <v>0</v>
      </c>
      <c r="U30" s="151"/>
      <c r="V30" s="141">
        <f t="shared" ref="V30:V32" si="22">V29-U30</f>
        <v>0</v>
      </c>
      <c r="W30" s="151"/>
      <c r="X30" s="150">
        <f t="shared" ref="X30:X32" si="23">X29-W30</f>
        <v>0</v>
      </c>
      <c r="Y30" s="151"/>
      <c r="Z30" s="141">
        <f t="shared" ref="Z30:Z32" si="24">Z29-Y30</f>
        <v>0</v>
      </c>
      <c r="AA30" s="151"/>
      <c r="AB30" s="141">
        <f t="shared" ref="AB30:AB32" si="25">AB29-AA30</f>
        <v>0</v>
      </c>
      <c r="AD30" s="213">
        <f t="shared" si="13"/>
        <v>0</v>
      </c>
    </row>
    <row r="31" spans="1:32" s="132" customFormat="1" ht="17.25" customHeight="1">
      <c r="A31" s="826"/>
      <c r="B31" s="145"/>
      <c r="C31" s="862"/>
      <c r="D31" s="863"/>
      <c r="E31" s="151"/>
      <c r="F31" s="141">
        <f t="shared" si="14"/>
        <v>0</v>
      </c>
      <c r="G31" s="151"/>
      <c r="H31" s="141">
        <f t="shared" si="15"/>
        <v>0</v>
      </c>
      <c r="I31" s="151"/>
      <c r="J31" s="141">
        <f t="shared" si="16"/>
        <v>0</v>
      </c>
      <c r="K31" s="151"/>
      <c r="L31" s="141">
        <f t="shared" si="17"/>
        <v>0</v>
      </c>
      <c r="M31" s="151"/>
      <c r="N31" s="141">
        <f t="shared" si="18"/>
        <v>0</v>
      </c>
      <c r="O31" s="151"/>
      <c r="P31" s="141">
        <f t="shared" si="19"/>
        <v>0</v>
      </c>
      <c r="Q31" s="151"/>
      <c r="R31" s="148">
        <f t="shared" si="20"/>
        <v>0</v>
      </c>
      <c r="S31" s="151"/>
      <c r="T31" s="148">
        <f t="shared" si="21"/>
        <v>0</v>
      </c>
      <c r="U31" s="151"/>
      <c r="V31" s="141">
        <f t="shared" si="22"/>
        <v>0</v>
      </c>
      <c r="W31" s="151"/>
      <c r="X31" s="150">
        <f t="shared" si="23"/>
        <v>0</v>
      </c>
      <c r="Y31" s="151"/>
      <c r="Z31" s="141">
        <f t="shared" si="24"/>
        <v>0</v>
      </c>
      <c r="AA31" s="151"/>
      <c r="AB31" s="141">
        <f t="shared" si="25"/>
        <v>0</v>
      </c>
      <c r="AD31" s="213">
        <f t="shared" si="13"/>
        <v>0</v>
      </c>
    </row>
    <row r="32" spans="1:32" s="132" customFormat="1" ht="17.25" customHeight="1" thickBot="1">
      <c r="A32" s="827"/>
      <c r="B32" s="155"/>
      <c r="C32" s="864"/>
      <c r="D32" s="865"/>
      <c r="E32" s="156"/>
      <c r="F32" s="143">
        <f t="shared" si="14"/>
        <v>0</v>
      </c>
      <c r="G32" s="156"/>
      <c r="H32" s="143">
        <f t="shared" si="15"/>
        <v>0</v>
      </c>
      <c r="I32" s="156"/>
      <c r="J32" s="143">
        <f t="shared" si="16"/>
        <v>0</v>
      </c>
      <c r="K32" s="156"/>
      <c r="L32" s="143">
        <f t="shared" si="17"/>
        <v>0</v>
      </c>
      <c r="M32" s="156"/>
      <c r="N32" s="143">
        <f t="shared" si="18"/>
        <v>0</v>
      </c>
      <c r="O32" s="156"/>
      <c r="P32" s="143">
        <f t="shared" si="19"/>
        <v>0</v>
      </c>
      <c r="Q32" s="156"/>
      <c r="R32" s="157">
        <f t="shared" si="20"/>
        <v>0</v>
      </c>
      <c r="S32" s="156"/>
      <c r="T32" s="158">
        <f t="shared" si="21"/>
        <v>0</v>
      </c>
      <c r="U32" s="156"/>
      <c r="V32" s="143">
        <f t="shared" si="22"/>
        <v>0</v>
      </c>
      <c r="W32" s="156"/>
      <c r="X32" s="159">
        <f t="shared" si="23"/>
        <v>0</v>
      </c>
      <c r="Y32" s="156"/>
      <c r="Z32" s="143">
        <f t="shared" si="24"/>
        <v>0</v>
      </c>
      <c r="AA32" s="156"/>
      <c r="AB32" s="143">
        <f t="shared" si="25"/>
        <v>0</v>
      </c>
      <c r="AD32" s="215">
        <f t="shared" si="13"/>
        <v>0</v>
      </c>
    </row>
    <row r="33" spans="1:30" s="132" customFormat="1" ht="17.25" customHeight="1" thickBot="1">
      <c r="A33" s="556"/>
      <c r="B33" s="558" t="s">
        <v>150</v>
      </c>
      <c r="C33" s="558"/>
      <c r="D33" s="558"/>
      <c r="E33" s="817">
        <f>E24-SUM(E26:E32)</f>
        <v>0</v>
      </c>
      <c r="F33" s="818"/>
      <c r="G33" s="817">
        <f>G24-SUM(G26:G32)</f>
        <v>0</v>
      </c>
      <c r="H33" s="828"/>
      <c r="I33" s="817">
        <f>I24-SUM(I26:I32)</f>
        <v>0</v>
      </c>
      <c r="J33" s="818"/>
      <c r="K33" s="817">
        <f t="shared" ref="K33" si="26">K24-SUM(K26:K32)</f>
        <v>0</v>
      </c>
      <c r="L33" s="818"/>
      <c r="M33" s="817">
        <f t="shared" ref="M33" si="27">M24-SUM(M26:M32)</f>
        <v>0</v>
      </c>
      <c r="N33" s="818"/>
      <c r="O33" s="817">
        <f t="shared" ref="O33" si="28">O24-SUM(O26:O32)</f>
        <v>0</v>
      </c>
      <c r="P33" s="818"/>
      <c r="Q33" s="817">
        <f t="shared" ref="Q33" si="29">Q24-SUM(Q26:Q32)</f>
        <v>0</v>
      </c>
      <c r="R33" s="818"/>
      <c r="S33" s="817">
        <f t="shared" ref="S33" si="30">S24-SUM(S26:S32)</f>
        <v>0</v>
      </c>
      <c r="T33" s="818"/>
      <c r="U33" s="817">
        <f t="shared" ref="U33" si="31">U24-SUM(U26:U32)</f>
        <v>0</v>
      </c>
      <c r="V33" s="818"/>
      <c r="W33" s="817">
        <f t="shared" ref="W33" si="32">W24-SUM(W26:W32)</f>
        <v>0</v>
      </c>
      <c r="X33" s="818"/>
      <c r="Y33" s="817">
        <f t="shared" ref="Y33" si="33">Y24-SUM(Y26:Y32)</f>
        <v>0</v>
      </c>
      <c r="Z33" s="818"/>
      <c r="AA33" s="817">
        <f t="shared" ref="AA33" si="34">AA24-SUM(AA26:AA32)</f>
        <v>0</v>
      </c>
      <c r="AB33" s="818"/>
      <c r="AD33" s="557">
        <f t="shared" si="13"/>
        <v>0</v>
      </c>
    </row>
    <row r="34" spans="1:30" s="132" customFormat="1" ht="17.25" customHeight="1" thickBot="1">
      <c r="A34" s="819"/>
      <c r="B34" s="820"/>
      <c r="C34" s="820"/>
      <c r="D34" s="820"/>
      <c r="E34" s="820"/>
      <c r="F34" s="820"/>
      <c r="G34" s="820"/>
      <c r="H34" s="820"/>
      <c r="I34" s="820"/>
      <c r="J34" s="820"/>
      <c r="K34" s="820"/>
      <c r="L34" s="820"/>
      <c r="M34" s="820"/>
      <c r="N34" s="820"/>
      <c r="O34" s="820"/>
      <c r="P34" s="820"/>
      <c r="Q34" s="820"/>
      <c r="R34" s="820"/>
      <c r="S34" s="820"/>
      <c r="T34" s="820"/>
      <c r="U34" s="820"/>
      <c r="V34" s="820"/>
      <c r="W34" s="820"/>
      <c r="X34" s="820"/>
      <c r="Y34" s="820"/>
      <c r="Z34" s="820"/>
      <c r="AA34" s="820"/>
      <c r="AB34" s="820"/>
      <c r="AC34" s="820"/>
      <c r="AD34" s="821"/>
    </row>
    <row r="35" spans="1:30" s="132" customFormat="1" ht="17.25" customHeight="1">
      <c r="A35" s="822" t="s">
        <v>151</v>
      </c>
      <c r="B35" s="559" t="s">
        <v>152</v>
      </c>
      <c r="C35" s="866"/>
      <c r="D35" s="867"/>
      <c r="E35" s="813">
        <v>0</v>
      </c>
      <c r="F35" s="814"/>
      <c r="G35" s="813">
        <v>0</v>
      </c>
      <c r="H35" s="814"/>
      <c r="I35" s="813">
        <v>0</v>
      </c>
      <c r="J35" s="814"/>
      <c r="K35" s="813">
        <v>0</v>
      </c>
      <c r="L35" s="814"/>
      <c r="M35" s="813">
        <v>0</v>
      </c>
      <c r="N35" s="814"/>
      <c r="O35" s="813">
        <v>0</v>
      </c>
      <c r="P35" s="814"/>
      <c r="Q35" s="813">
        <v>0</v>
      </c>
      <c r="R35" s="814"/>
      <c r="S35" s="813">
        <v>0</v>
      </c>
      <c r="T35" s="814"/>
      <c r="U35" s="813">
        <v>0</v>
      </c>
      <c r="V35" s="814"/>
      <c r="W35" s="813">
        <v>0</v>
      </c>
      <c r="X35" s="814"/>
      <c r="Y35" s="813">
        <v>0</v>
      </c>
      <c r="Z35" s="814"/>
      <c r="AA35" s="813">
        <v>0</v>
      </c>
      <c r="AB35" s="814"/>
      <c r="AD35" s="549">
        <f t="shared" ref="AD35:AD38" si="35">SUM(E35:AC35)</f>
        <v>0</v>
      </c>
    </row>
    <row r="36" spans="1:30" s="132" customFormat="1" ht="17.25" customHeight="1">
      <c r="A36" s="822"/>
      <c r="B36" s="222" t="s">
        <v>153</v>
      </c>
      <c r="C36" s="868"/>
      <c r="D36" s="869"/>
      <c r="E36" s="815"/>
      <c r="F36" s="816"/>
      <c r="G36" s="815"/>
      <c r="H36" s="816"/>
      <c r="I36" s="815"/>
      <c r="J36" s="816"/>
      <c r="K36" s="815"/>
      <c r="L36" s="816"/>
      <c r="M36" s="815"/>
      <c r="N36" s="816"/>
      <c r="O36" s="815"/>
      <c r="P36" s="816"/>
      <c r="Q36" s="815"/>
      <c r="R36" s="816"/>
      <c r="S36" s="815"/>
      <c r="T36" s="816"/>
      <c r="U36" s="815"/>
      <c r="V36" s="816"/>
      <c r="W36" s="815"/>
      <c r="X36" s="816"/>
      <c r="Y36" s="815"/>
      <c r="Z36" s="816"/>
      <c r="AA36" s="815"/>
      <c r="AB36" s="816"/>
      <c r="AD36" s="213">
        <f t="shared" si="35"/>
        <v>0</v>
      </c>
    </row>
    <row r="37" spans="1:30" s="132" customFormat="1" ht="17.25" customHeight="1">
      <c r="A37" s="822"/>
      <c r="B37" s="222" t="s">
        <v>154</v>
      </c>
      <c r="C37" s="868"/>
      <c r="D37" s="869"/>
      <c r="E37" s="815"/>
      <c r="F37" s="816"/>
      <c r="G37" s="815"/>
      <c r="H37" s="816"/>
      <c r="I37" s="815"/>
      <c r="J37" s="816"/>
      <c r="K37" s="815"/>
      <c r="L37" s="816"/>
      <c r="M37" s="815"/>
      <c r="N37" s="816"/>
      <c r="O37" s="815"/>
      <c r="P37" s="816"/>
      <c r="Q37" s="815"/>
      <c r="R37" s="816"/>
      <c r="S37" s="815"/>
      <c r="T37" s="816"/>
      <c r="U37" s="815"/>
      <c r="V37" s="816"/>
      <c r="W37" s="815"/>
      <c r="X37" s="816"/>
      <c r="Y37" s="815"/>
      <c r="Z37" s="816"/>
      <c r="AA37" s="815"/>
      <c r="AB37" s="816"/>
      <c r="AD37" s="213">
        <f t="shared" si="35"/>
        <v>0</v>
      </c>
    </row>
    <row r="38" spans="1:30" s="132" customFormat="1" ht="17.25" customHeight="1" thickBot="1">
      <c r="A38" s="823"/>
      <c r="B38" s="223" t="s">
        <v>155</v>
      </c>
      <c r="C38" s="870"/>
      <c r="D38" s="871"/>
      <c r="E38" s="811"/>
      <c r="F38" s="812"/>
      <c r="G38" s="811"/>
      <c r="H38" s="812"/>
      <c r="I38" s="811"/>
      <c r="J38" s="812"/>
      <c r="K38" s="811"/>
      <c r="L38" s="812"/>
      <c r="M38" s="811"/>
      <c r="N38" s="812"/>
      <c r="O38" s="811"/>
      <c r="P38" s="812"/>
      <c r="Q38" s="811"/>
      <c r="R38" s="812"/>
      <c r="S38" s="811"/>
      <c r="T38" s="812"/>
      <c r="U38" s="811"/>
      <c r="V38" s="812"/>
      <c r="W38" s="811"/>
      <c r="X38" s="812"/>
      <c r="Y38" s="811"/>
      <c r="Z38" s="812"/>
      <c r="AA38" s="811"/>
      <c r="AB38" s="812"/>
      <c r="AD38" s="213">
        <f t="shared" si="35"/>
        <v>0</v>
      </c>
    </row>
    <row r="39" spans="1:30" s="132" customFormat="1" ht="17.25" customHeight="1" thickBot="1">
      <c r="A39" s="560"/>
      <c r="B39" s="561" t="s">
        <v>156</v>
      </c>
      <c r="C39" s="561"/>
      <c r="D39" s="561"/>
      <c r="E39" s="807">
        <f>E33+SUM(E35:F38)</f>
        <v>0</v>
      </c>
      <c r="F39" s="808"/>
      <c r="G39" s="807">
        <f>G33+SUM(G35:H38)</f>
        <v>0</v>
      </c>
      <c r="H39" s="808"/>
      <c r="I39" s="807">
        <f>I33+SUM(I35:J38)</f>
        <v>0</v>
      </c>
      <c r="J39" s="808"/>
      <c r="K39" s="807">
        <f>K33+SUM(K35:L38)</f>
        <v>0</v>
      </c>
      <c r="L39" s="808"/>
      <c r="M39" s="807">
        <f>M33+SUM(M35:N38)</f>
        <v>0</v>
      </c>
      <c r="N39" s="808"/>
      <c r="O39" s="807">
        <f>O33+SUM(O35:P38)</f>
        <v>0</v>
      </c>
      <c r="P39" s="808"/>
      <c r="Q39" s="807">
        <f>Q33+SUM(Q35:R38)</f>
        <v>0</v>
      </c>
      <c r="R39" s="808"/>
      <c r="S39" s="807">
        <f>S33+SUM(S35:T38)</f>
        <v>0</v>
      </c>
      <c r="T39" s="808"/>
      <c r="U39" s="807">
        <f>U33+SUM(U35:V38)</f>
        <v>0</v>
      </c>
      <c r="V39" s="808"/>
      <c r="W39" s="807">
        <f>W33+SUM(W35:X38)</f>
        <v>0</v>
      </c>
      <c r="X39" s="808"/>
      <c r="Y39" s="807">
        <f>Y33+SUM(Y35:Z38)</f>
        <v>0</v>
      </c>
      <c r="Z39" s="808"/>
      <c r="AA39" s="807">
        <f>AA33+SUM(AA35:AB38)</f>
        <v>0</v>
      </c>
      <c r="AB39" s="808"/>
      <c r="AD39" s="562">
        <f t="shared" ref="AD39" si="36">SUM(E39+G39+I39+K39+M39+O39+Q39+S39+U39+W39+Y39+AA39)</f>
        <v>0</v>
      </c>
    </row>
    <row r="40" spans="1:30" s="132" customFormat="1" ht="17.25" customHeight="1" thickBot="1">
      <c r="A40" s="819"/>
      <c r="B40" s="820"/>
      <c r="C40" s="820"/>
      <c r="D40" s="820"/>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820"/>
      <c r="AC40" s="820"/>
      <c r="AD40" s="821"/>
    </row>
    <row r="41" spans="1:30" s="129" customFormat="1" ht="15" customHeight="1">
      <c r="B41" s="133"/>
      <c r="C41" s="133"/>
      <c r="D41" s="133"/>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32"/>
      <c r="AD41" s="136"/>
    </row>
    <row r="42" spans="1:30" customFormat="1" ht="19.5" customHeight="1">
      <c r="A42" s="664" t="s">
        <v>737</v>
      </c>
      <c r="B42" s="4"/>
      <c r="C42" s="4"/>
      <c r="D42" s="4"/>
      <c r="E42" s="4"/>
      <c r="F42" s="4"/>
      <c r="G42" s="33"/>
      <c r="H42" s="33"/>
      <c r="I42" s="4"/>
      <c r="J42" s="6"/>
      <c r="K42" s="6"/>
      <c r="L42" s="4"/>
      <c r="M42" s="6"/>
      <c r="N42" s="4"/>
      <c r="O42" s="6"/>
      <c r="P42" s="4"/>
      <c r="Q42" s="211"/>
      <c r="R42" s="6"/>
    </row>
    <row r="43" spans="1:30" customFormat="1" ht="19.5" customHeight="1">
      <c r="A43" s="76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7"/>
    </row>
    <row r="44" spans="1:30" customFormat="1" ht="19.5" customHeight="1">
      <c r="A44" s="768"/>
      <c r="B44" s="769"/>
      <c r="C44" s="769"/>
      <c r="D44" s="769"/>
      <c r="E44" s="769"/>
      <c r="F44" s="769"/>
      <c r="G44" s="769"/>
      <c r="H44" s="769"/>
      <c r="I44" s="769"/>
      <c r="J44" s="769"/>
      <c r="K44" s="769"/>
      <c r="L44" s="769"/>
      <c r="M44" s="769"/>
      <c r="N44" s="769"/>
      <c r="O44" s="769"/>
      <c r="P44" s="769"/>
      <c r="Q44" s="769"/>
      <c r="R44" s="769"/>
      <c r="S44" s="769"/>
      <c r="T44" s="769"/>
      <c r="U44" s="769"/>
      <c r="V44" s="769"/>
      <c r="W44" s="769"/>
      <c r="X44" s="769"/>
      <c r="Y44" s="769"/>
      <c r="Z44" s="769"/>
      <c r="AA44" s="769"/>
      <c r="AB44" s="769"/>
      <c r="AC44" s="769"/>
      <c r="AD44" s="770"/>
    </row>
    <row r="45" spans="1:30" customFormat="1" ht="19.5" customHeight="1">
      <c r="A45" s="768"/>
      <c r="B45" s="769"/>
      <c r="C45" s="769"/>
      <c r="D45" s="769"/>
      <c r="E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69"/>
      <c r="AC45" s="769"/>
      <c r="AD45" s="770"/>
    </row>
    <row r="46" spans="1:30" customFormat="1" ht="19.5" customHeight="1">
      <c r="A46" s="768"/>
      <c r="B46" s="769"/>
      <c r="C46" s="769"/>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70"/>
    </row>
    <row r="47" spans="1:30" customFormat="1" ht="19.5" customHeight="1">
      <c r="A47" s="771"/>
      <c r="B47" s="772"/>
      <c r="C47" s="772"/>
      <c r="D47" s="772"/>
      <c r="E47" s="772"/>
      <c r="F47" s="772"/>
      <c r="G47" s="772"/>
      <c r="H47" s="772"/>
      <c r="I47" s="772"/>
      <c r="J47" s="772"/>
      <c r="K47" s="772"/>
      <c r="L47" s="772"/>
      <c r="M47" s="772"/>
      <c r="N47" s="772"/>
      <c r="O47" s="772"/>
      <c r="P47" s="772"/>
      <c r="Q47" s="772"/>
      <c r="R47" s="772"/>
      <c r="S47" s="772"/>
      <c r="T47" s="772"/>
      <c r="U47" s="772"/>
      <c r="V47" s="772"/>
      <c r="W47" s="772"/>
      <c r="X47" s="772"/>
      <c r="Y47" s="772"/>
      <c r="Z47" s="772"/>
      <c r="AA47" s="772"/>
      <c r="AB47" s="772"/>
      <c r="AC47" s="772"/>
      <c r="AD47" s="773"/>
    </row>
    <row r="48" spans="1:30" customFormat="1" ht="19.5" customHeight="1">
      <c r="A48" s="33"/>
      <c r="B48" s="4"/>
      <c r="C48" s="4"/>
      <c r="D48" s="4"/>
      <c r="E48" s="4"/>
      <c r="F48" s="4"/>
      <c r="G48" s="33"/>
      <c r="H48" s="33"/>
      <c r="I48" s="4"/>
      <c r="J48" s="6"/>
      <c r="K48" s="6"/>
      <c r="L48" s="4"/>
      <c r="M48" s="6"/>
      <c r="N48" s="4"/>
      <c r="O48" s="6"/>
      <c r="P48" s="4"/>
      <c r="Q48" s="211"/>
    </row>
    <row r="49" spans="1:30" customFormat="1" ht="19.5" customHeight="1">
      <c r="A49" s="664" t="s">
        <v>738</v>
      </c>
      <c r="B49" s="4"/>
      <c r="C49" s="4"/>
      <c r="D49" s="4"/>
      <c r="E49" s="4"/>
      <c r="F49" s="4"/>
      <c r="G49" s="33"/>
      <c r="H49" s="33"/>
      <c r="I49" s="4"/>
      <c r="J49" s="6"/>
      <c r="K49" s="6"/>
      <c r="L49" s="4"/>
      <c r="M49" s="6"/>
      <c r="N49" s="4"/>
      <c r="O49" s="6"/>
      <c r="P49" s="4"/>
      <c r="Q49" s="211"/>
    </row>
    <row r="50" spans="1:30" customFormat="1" ht="19.5" customHeight="1">
      <c r="A50" s="76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7"/>
    </row>
    <row r="51" spans="1:30" customFormat="1" ht="19.5" customHeight="1">
      <c r="A51" s="768"/>
      <c r="B51" s="769"/>
      <c r="C51" s="769"/>
      <c r="D51" s="769"/>
      <c r="E51" s="769"/>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70"/>
    </row>
    <row r="52" spans="1:30" customFormat="1" ht="19.5" customHeight="1">
      <c r="A52" s="768"/>
      <c r="B52" s="769"/>
      <c r="C52" s="769"/>
      <c r="D52" s="769"/>
      <c r="E52" s="769"/>
      <c r="F52" s="769"/>
      <c r="G52" s="769"/>
      <c r="H52" s="769"/>
      <c r="I52" s="769"/>
      <c r="J52" s="769"/>
      <c r="K52" s="769"/>
      <c r="L52" s="769"/>
      <c r="M52" s="769"/>
      <c r="N52" s="769"/>
      <c r="O52" s="769"/>
      <c r="P52" s="769"/>
      <c r="Q52" s="769"/>
      <c r="R52" s="769"/>
      <c r="S52" s="769"/>
      <c r="T52" s="769"/>
      <c r="U52" s="769"/>
      <c r="V52" s="769"/>
      <c r="W52" s="769"/>
      <c r="X52" s="769"/>
      <c r="Y52" s="769"/>
      <c r="Z52" s="769"/>
      <c r="AA52" s="769"/>
      <c r="AB52" s="769"/>
      <c r="AC52" s="769"/>
      <c r="AD52" s="770"/>
    </row>
    <row r="53" spans="1:30" customFormat="1" ht="19.5" customHeight="1">
      <c r="A53" s="768"/>
      <c r="B53" s="769"/>
      <c r="C53" s="769"/>
      <c r="D53" s="769"/>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70"/>
    </row>
    <row r="54" spans="1:30" customFormat="1" ht="19.5" customHeight="1">
      <c r="A54" s="771"/>
      <c r="B54" s="772"/>
      <c r="C54" s="772"/>
      <c r="D54" s="772"/>
      <c r="E54" s="772"/>
      <c r="F54" s="772"/>
      <c r="G54" s="772"/>
      <c r="H54" s="772"/>
      <c r="I54" s="772"/>
      <c r="J54" s="772"/>
      <c r="K54" s="772"/>
      <c r="L54" s="772"/>
      <c r="M54" s="772"/>
      <c r="N54" s="772"/>
      <c r="O54" s="772"/>
      <c r="P54" s="772"/>
      <c r="Q54" s="772"/>
      <c r="R54" s="772"/>
      <c r="S54" s="772"/>
      <c r="T54" s="772"/>
      <c r="U54" s="772"/>
      <c r="V54" s="772"/>
      <c r="W54" s="772"/>
      <c r="X54" s="772"/>
      <c r="Y54" s="772"/>
      <c r="Z54" s="772"/>
      <c r="AA54" s="772"/>
      <c r="AB54" s="772"/>
      <c r="AC54" s="772"/>
      <c r="AD54" s="773"/>
    </row>
    <row r="55" spans="1:30" s="129" customFormat="1" ht="15" customHeight="1">
      <c r="B55" s="133"/>
      <c r="C55" s="133"/>
      <c r="D55" s="133"/>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32"/>
      <c r="AD55" s="136"/>
    </row>
    <row r="56" spans="1:30" s="129" customFormat="1" ht="15" customHeight="1">
      <c r="B56" s="133"/>
      <c r="C56" s="133"/>
      <c r="D56" s="133"/>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32"/>
      <c r="AD56" s="136"/>
    </row>
    <row r="57" spans="1:30" s="129" customFormat="1" ht="15" customHeight="1">
      <c r="B57" s="133"/>
      <c r="C57" s="133"/>
      <c r="D57" s="133"/>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32"/>
      <c r="AD57" s="136"/>
    </row>
    <row r="58" spans="1:30" s="129" customFormat="1" ht="15" customHeight="1">
      <c r="B58" s="133"/>
      <c r="C58" s="133"/>
      <c r="D58" s="133"/>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32"/>
      <c r="AD58" s="136"/>
    </row>
    <row r="59" spans="1:30" s="129" customFormat="1" ht="15" customHeight="1">
      <c r="B59" s="133"/>
      <c r="C59" s="133"/>
      <c r="D59" s="133"/>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32"/>
      <c r="AD59" s="136"/>
    </row>
    <row r="60" spans="1:30" s="129" customFormat="1" ht="15" customHeight="1">
      <c r="B60" s="133"/>
      <c r="C60" s="133"/>
      <c r="D60" s="133"/>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32"/>
      <c r="AD60" s="136"/>
    </row>
    <row r="61" spans="1:30" s="129" customFormat="1" ht="15" customHeight="1">
      <c r="B61" s="133"/>
      <c r="C61" s="133"/>
      <c r="D61" s="133"/>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32"/>
      <c r="AD61" s="136"/>
    </row>
    <row r="62" spans="1:30" s="129" customFormat="1" ht="15" customHeight="1">
      <c r="B62" s="133"/>
      <c r="C62" s="133"/>
      <c r="D62" s="133"/>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32"/>
      <c r="AD62" s="136"/>
    </row>
    <row r="63" spans="1:30" s="129" customFormat="1" ht="15" customHeight="1">
      <c r="B63" s="133"/>
      <c r="C63" s="133"/>
      <c r="D63" s="133"/>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32"/>
      <c r="AD63" s="136"/>
    </row>
    <row r="64" spans="1:30" s="129" customFormat="1" ht="15" customHeight="1">
      <c r="B64" s="133"/>
      <c r="C64" s="133"/>
      <c r="D64" s="133"/>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32"/>
      <c r="AD64" s="136"/>
    </row>
    <row r="65" spans="1:30" s="129" customFormat="1" ht="15" customHeight="1">
      <c r="B65" s="133"/>
      <c r="C65" s="133"/>
      <c r="D65" s="133"/>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32"/>
      <c r="AD65" s="136"/>
    </row>
    <row r="66" spans="1:30" s="129" customFormat="1" ht="15" customHeight="1">
      <c r="B66" s="133"/>
      <c r="C66" s="133"/>
      <c r="D66" s="133"/>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32"/>
      <c r="AD66" s="136"/>
    </row>
    <row r="67" spans="1:30" s="129" customFormat="1" ht="15" customHeight="1">
      <c r="B67" s="133"/>
      <c r="C67" s="133"/>
      <c r="D67" s="133"/>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32"/>
      <c r="AD67" s="136"/>
    </row>
    <row r="68" spans="1:30" s="161" customFormat="1" ht="15" customHeight="1">
      <c r="B68" s="162"/>
      <c r="C68" s="162"/>
      <c r="D68" s="162"/>
      <c r="E68" s="163"/>
      <c r="F68" s="164"/>
      <c r="G68" s="163"/>
      <c r="H68" s="164"/>
      <c r="I68" s="163"/>
      <c r="J68" s="164"/>
      <c r="K68" s="163"/>
      <c r="L68" s="164"/>
      <c r="M68" s="163"/>
      <c r="N68" s="164"/>
      <c r="O68" s="163"/>
      <c r="P68" s="164"/>
      <c r="Q68" s="163"/>
      <c r="R68" s="164"/>
      <c r="S68" s="163"/>
      <c r="T68" s="164"/>
      <c r="U68" s="163"/>
      <c r="V68" s="164"/>
      <c r="W68" s="163"/>
      <c r="X68" s="164"/>
      <c r="Y68" s="163"/>
      <c r="Z68" s="164"/>
      <c r="AA68" s="163"/>
      <c r="AB68" s="164"/>
      <c r="AC68" s="163"/>
      <c r="AD68" s="163"/>
    </row>
    <row r="69" spans="1:30" s="161" customFormat="1" ht="15" customHeight="1" thickBot="1">
      <c r="B69" s="162"/>
      <c r="C69" s="162"/>
      <c r="D69" s="162"/>
      <c r="E69" s="163"/>
      <c r="F69" s="164"/>
      <c r="G69" s="163"/>
      <c r="H69" s="164"/>
      <c r="I69" s="163"/>
      <c r="J69" s="164"/>
      <c r="K69" s="163"/>
      <c r="L69" s="164"/>
      <c r="M69" s="163"/>
      <c r="N69" s="164"/>
      <c r="O69" s="163"/>
      <c r="P69" s="164"/>
      <c r="Q69" s="163"/>
      <c r="R69" s="164"/>
      <c r="S69" s="163"/>
      <c r="T69" s="164"/>
      <c r="U69" s="163"/>
      <c r="V69" s="164"/>
      <c r="W69" s="163"/>
      <c r="X69" s="164"/>
      <c r="Y69" s="163"/>
      <c r="Z69" s="164"/>
      <c r="AA69" s="163"/>
      <c r="AB69" s="164"/>
      <c r="AC69" s="163"/>
      <c r="AD69" s="163"/>
    </row>
    <row r="70" spans="1:30" s="161" customFormat="1" ht="15" customHeight="1" thickBot="1">
      <c r="A70" s="165"/>
      <c r="B70" s="166" t="s">
        <v>157</v>
      </c>
      <c r="C70" s="166"/>
      <c r="D70" s="166"/>
      <c r="E70" s="805" t="str">
        <f>E9</f>
        <v>January</v>
      </c>
      <c r="F70" s="806"/>
      <c r="G70" s="804" t="str">
        <f>G9</f>
        <v>February</v>
      </c>
      <c r="H70" s="804"/>
      <c r="I70" s="805" t="str">
        <f>I9</f>
        <v>March</v>
      </c>
      <c r="J70" s="806"/>
      <c r="K70" s="804" t="str">
        <f>K9</f>
        <v>April</v>
      </c>
      <c r="L70" s="804"/>
      <c r="M70" s="805" t="str">
        <f>M9</f>
        <v>May</v>
      </c>
      <c r="N70" s="806"/>
      <c r="O70" s="804" t="str">
        <f>O9</f>
        <v>June</v>
      </c>
      <c r="P70" s="804"/>
      <c r="Q70" s="805" t="str">
        <f>Q9</f>
        <v>July</v>
      </c>
      <c r="R70" s="806"/>
      <c r="S70" s="804" t="str">
        <f>S9</f>
        <v>August</v>
      </c>
      <c r="T70" s="804"/>
      <c r="U70" s="809" t="str">
        <f>U9</f>
        <v>September</v>
      </c>
      <c r="V70" s="810"/>
      <c r="W70" s="804" t="str">
        <f>W9</f>
        <v>October</v>
      </c>
      <c r="X70" s="804"/>
      <c r="Y70" s="805" t="str">
        <f>Y9</f>
        <v>November</v>
      </c>
      <c r="Z70" s="806"/>
      <c r="AA70" s="804" t="str">
        <f>AA9</f>
        <v>December</v>
      </c>
      <c r="AB70" s="806"/>
      <c r="AC70" s="163"/>
      <c r="AD70" s="163"/>
    </row>
    <row r="71" spans="1:30" s="161" customFormat="1" ht="15" customHeight="1">
      <c r="A71" s="167" t="s">
        <v>152</v>
      </c>
      <c r="B71" s="168">
        <v>1537</v>
      </c>
      <c r="C71" s="514"/>
      <c r="D71" s="514"/>
      <c r="E71" s="169">
        <f>IF(E33&lt;0,B71-E35,B71+E33)</f>
        <v>1537</v>
      </c>
      <c r="F71" s="170"/>
      <c r="G71" s="171">
        <f>IF(G33&lt;0,E71-G35,E71+G33)</f>
        <v>1537</v>
      </c>
      <c r="H71" s="172"/>
      <c r="I71" s="171">
        <f>IF(I33&lt;0,G71-I35,G71+I33)</f>
        <v>1537</v>
      </c>
      <c r="J71" s="170"/>
      <c r="K71" s="171">
        <f>IF(K33&lt;0,I71-K35,I71+K33)</f>
        <v>1537</v>
      </c>
      <c r="L71" s="172"/>
      <c r="M71" s="169">
        <f>IF(M33&lt;0,K71-M35,K71+M33)</f>
        <v>1537</v>
      </c>
      <c r="N71" s="170"/>
      <c r="O71" s="171">
        <f>IF(O33&lt;0,M71-O35,M71+O33)</f>
        <v>1537</v>
      </c>
      <c r="P71" s="172"/>
      <c r="Q71" s="169">
        <f>IF(Q33&lt;0,O71-Q35,O71+Q33)</f>
        <v>1537</v>
      </c>
      <c r="R71" s="170"/>
      <c r="S71" s="171">
        <f>IF(S33&lt;0,Q71-S35,Q71+S33)</f>
        <v>1537</v>
      </c>
      <c r="T71" s="172"/>
      <c r="U71" s="169">
        <f>IF(U33&lt;0,S71-U35,S71+U33)</f>
        <v>1537</v>
      </c>
      <c r="V71" s="170"/>
      <c r="W71" s="171">
        <f>IF(W33&lt;0,U71-W35,U71+W33)</f>
        <v>1537</v>
      </c>
      <c r="X71" s="172"/>
      <c r="Y71" s="169">
        <f>IF(Y33&lt;0,W71-Y35,W71+Y33)</f>
        <v>1537</v>
      </c>
      <c r="Z71" s="170"/>
      <c r="AA71" s="171">
        <f>IF(AA33&lt;0,Y71-AA35,Y71+AA33)</f>
        <v>1537</v>
      </c>
      <c r="AB71" s="170"/>
      <c r="AC71" s="163"/>
      <c r="AD71" s="136"/>
    </row>
    <row r="72" spans="1:30" s="161" customFormat="1" ht="15" customHeight="1">
      <c r="A72" s="173" t="s">
        <v>153</v>
      </c>
      <c r="B72" s="174">
        <v>0</v>
      </c>
      <c r="C72" s="515"/>
      <c r="D72" s="515"/>
      <c r="E72" s="175">
        <f>B72+E30-E36</f>
        <v>0</v>
      </c>
      <c r="F72" s="176"/>
      <c r="G72" s="177">
        <f>E72+G30-G36</f>
        <v>0</v>
      </c>
      <c r="H72" s="178"/>
      <c r="I72" s="175">
        <f>G72+I30-I36</f>
        <v>0</v>
      </c>
      <c r="J72" s="176"/>
      <c r="K72" s="177">
        <f>I72+K30-K36</f>
        <v>0</v>
      </c>
      <c r="L72" s="178"/>
      <c r="M72" s="175">
        <f>K72+M30-M36</f>
        <v>0</v>
      </c>
      <c r="N72" s="176"/>
      <c r="O72" s="177">
        <f>M72+O30-O36</f>
        <v>0</v>
      </c>
      <c r="P72" s="178"/>
      <c r="Q72" s="175">
        <f>O72+Q30-Q36</f>
        <v>0</v>
      </c>
      <c r="R72" s="176"/>
      <c r="S72" s="177">
        <f>Q72+S30-S36</f>
        <v>0</v>
      </c>
      <c r="T72" s="178"/>
      <c r="U72" s="175">
        <f>S72+U30-U36</f>
        <v>0</v>
      </c>
      <c r="V72" s="176"/>
      <c r="W72" s="177">
        <f>U72+W30-W36</f>
        <v>0</v>
      </c>
      <c r="X72" s="178"/>
      <c r="Y72" s="175">
        <f>W72+Y30-Y36</f>
        <v>0</v>
      </c>
      <c r="Z72" s="176"/>
      <c r="AA72" s="177">
        <f>Y72+AA30-AA36</f>
        <v>0</v>
      </c>
      <c r="AB72" s="176"/>
      <c r="AC72" s="163"/>
      <c r="AD72" s="163"/>
    </row>
    <row r="73" spans="1:30" s="161" customFormat="1" ht="15" customHeight="1">
      <c r="A73" s="173" t="s">
        <v>154</v>
      </c>
      <c r="B73" s="174">
        <v>0</v>
      </c>
      <c r="C73" s="515"/>
      <c r="D73" s="515"/>
      <c r="E73" s="175">
        <f>B73+E29-E37</f>
        <v>0</v>
      </c>
      <c r="F73" s="176"/>
      <c r="G73" s="177">
        <f>E73+G29-G37</f>
        <v>0</v>
      </c>
      <c r="H73" s="178"/>
      <c r="I73" s="175">
        <f>G73+I29-I37</f>
        <v>0</v>
      </c>
      <c r="J73" s="176"/>
      <c r="K73" s="177">
        <f>I73+K29-K37</f>
        <v>0</v>
      </c>
      <c r="L73" s="178"/>
      <c r="M73" s="175">
        <f>K73+M29-M37</f>
        <v>0</v>
      </c>
      <c r="N73" s="176"/>
      <c r="O73" s="177">
        <f>M73+O29-O37</f>
        <v>0</v>
      </c>
      <c r="P73" s="178"/>
      <c r="Q73" s="175">
        <f>O73+Q29-Q37</f>
        <v>0</v>
      </c>
      <c r="R73" s="176"/>
      <c r="S73" s="177">
        <f>Q73+S29-S37</f>
        <v>0</v>
      </c>
      <c r="T73" s="178"/>
      <c r="U73" s="175">
        <f>S73+U29-U37</f>
        <v>0</v>
      </c>
      <c r="V73" s="176"/>
      <c r="W73" s="177">
        <f>U73+W29-W37</f>
        <v>0</v>
      </c>
      <c r="X73" s="178"/>
      <c r="Y73" s="175">
        <f>W73+Y29-Y37</f>
        <v>0</v>
      </c>
      <c r="Z73" s="176"/>
      <c r="AA73" s="177">
        <f>Y73+AA29-AA37</f>
        <v>0</v>
      </c>
      <c r="AB73" s="176"/>
      <c r="AC73" s="163"/>
      <c r="AD73" s="163"/>
    </row>
    <row r="74" spans="1:30" s="161" customFormat="1" ht="15" customHeight="1" thickBot="1">
      <c r="A74" s="179" t="s">
        <v>155</v>
      </c>
      <c r="B74" s="180">
        <v>0</v>
      </c>
      <c r="C74" s="516"/>
      <c r="D74" s="516"/>
      <c r="E74" s="181">
        <f>SUM(E71:F73)</f>
        <v>1537</v>
      </c>
      <c r="F74" s="182"/>
      <c r="G74" s="183">
        <f>SUM(G71:H73)</f>
        <v>1537</v>
      </c>
      <c r="H74" s="184"/>
      <c r="I74" s="181">
        <f t="shared" ref="I74" si="37">SUM(I71:J73)</f>
        <v>1537</v>
      </c>
      <c r="J74" s="182"/>
      <c r="K74" s="183">
        <f t="shared" ref="K74" si="38">SUM(K71:L73)</f>
        <v>1537</v>
      </c>
      <c r="L74" s="184"/>
      <c r="M74" s="181">
        <f t="shared" ref="M74" si="39">SUM(M71:N73)</f>
        <v>1537</v>
      </c>
      <c r="N74" s="182"/>
      <c r="O74" s="183">
        <f t="shared" ref="O74" si="40">SUM(O71:P73)</f>
        <v>1537</v>
      </c>
      <c r="P74" s="184"/>
      <c r="Q74" s="181">
        <f t="shared" ref="Q74" si="41">SUM(Q71:R73)</f>
        <v>1537</v>
      </c>
      <c r="R74" s="182"/>
      <c r="S74" s="183">
        <f t="shared" ref="S74" si="42">SUM(S71:T73)</f>
        <v>1537</v>
      </c>
      <c r="T74" s="184"/>
      <c r="U74" s="185">
        <f t="shared" ref="U74" si="43">SUM(U71:V73)</f>
        <v>1537</v>
      </c>
      <c r="V74" s="186"/>
      <c r="W74" s="183">
        <f t="shared" ref="W74" si="44">SUM(W71:X73)</f>
        <v>1537</v>
      </c>
      <c r="X74" s="184"/>
      <c r="Y74" s="181">
        <f t="shared" ref="Y74" si="45">SUM(Y71:Z73)</f>
        <v>1537</v>
      </c>
      <c r="Z74" s="182"/>
      <c r="AA74" s="183">
        <f t="shared" ref="AA74" si="46">SUM(AA71:AB73)</f>
        <v>1537</v>
      </c>
      <c r="AB74" s="182"/>
      <c r="AC74" s="163"/>
      <c r="AD74" s="163"/>
    </row>
    <row r="75" spans="1:30" s="129" customFormat="1" ht="15" customHeight="1" thickBot="1">
      <c r="A75" s="135"/>
      <c r="B75" s="187" t="s">
        <v>158</v>
      </c>
      <c r="C75" s="517"/>
      <c r="D75" s="517"/>
      <c r="E75" s="188"/>
      <c r="F75" s="189"/>
      <c r="G75" s="190"/>
      <c r="H75" s="190"/>
      <c r="I75" s="191"/>
      <c r="J75" s="192"/>
      <c r="K75" s="193"/>
      <c r="L75" s="193"/>
      <c r="M75" s="188"/>
      <c r="N75" s="189"/>
      <c r="O75" s="194"/>
      <c r="P75" s="194"/>
      <c r="Q75" s="195"/>
      <c r="R75" s="196"/>
      <c r="S75" s="194"/>
      <c r="T75" s="194"/>
      <c r="U75" s="197"/>
      <c r="V75" s="198"/>
      <c r="W75" s="194"/>
      <c r="X75" s="194"/>
      <c r="Y75" s="195"/>
      <c r="Z75" s="196"/>
      <c r="AA75" s="194"/>
      <c r="AB75" s="194"/>
      <c r="AC75" s="132"/>
      <c r="AD75" s="132"/>
    </row>
    <row r="76" spans="1:30" s="129" customFormat="1" ht="15" customHeight="1">
      <c r="A76" s="199" t="s">
        <v>152</v>
      </c>
      <c r="B76" s="168">
        <v>1537</v>
      </c>
      <c r="C76" s="514"/>
      <c r="D76" s="514"/>
      <c r="E76" s="200">
        <f>B76-E30+E36</f>
        <v>1537</v>
      </c>
      <c r="F76" s="201"/>
      <c r="G76" s="202">
        <f>E76-G30+G36</f>
        <v>1537</v>
      </c>
      <c r="H76" s="203"/>
      <c r="I76" s="200">
        <f>G76-I30+I36</f>
        <v>1537</v>
      </c>
      <c r="J76" s="201"/>
      <c r="K76" s="202">
        <f>I76-K30+K36</f>
        <v>1537</v>
      </c>
      <c r="L76" s="203"/>
      <c r="M76" s="200">
        <f>K76-M30+M36</f>
        <v>1537</v>
      </c>
      <c r="N76" s="201"/>
      <c r="O76" s="202">
        <f>M76-O30+O36</f>
        <v>1537</v>
      </c>
      <c r="P76" s="203"/>
      <c r="Q76" s="200">
        <f>O76-Q30+Q36</f>
        <v>1537</v>
      </c>
      <c r="R76" s="201"/>
      <c r="S76" s="202">
        <f>Q76-S30+S36</f>
        <v>1537</v>
      </c>
      <c r="T76" s="203"/>
      <c r="U76" s="204">
        <f>S76-U30+U36</f>
        <v>1537</v>
      </c>
      <c r="V76" s="170"/>
      <c r="W76" s="202">
        <f>U76-W30+W36</f>
        <v>1537</v>
      </c>
      <c r="X76" s="203"/>
      <c r="Y76" s="200">
        <f>W76-Y30+Y36</f>
        <v>1537</v>
      </c>
      <c r="Z76" s="201"/>
      <c r="AA76" s="202">
        <f>Y76-AA30+AA36</f>
        <v>1537</v>
      </c>
      <c r="AB76" s="201"/>
      <c r="AC76" s="132"/>
      <c r="AD76" s="132"/>
    </row>
    <row r="77" spans="1:30" s="129" customFormat="1" ht="15" customHeight="1">
      <c r="A77" s="173" t="s">
        <v>153</v>
      </c>
      <c r="B77" s="174">
        <v>0</v>
      </c>
      <c r="C77" s="515"/>
      <c r="D77" s="515"/>
      <c r="E77" s="205">
        <f>B77-E29+E37</f>
        <v>0</v>
      </c>
      <c r="F77" s="176"/>
      <c r="G77" s="206">
        <f>E77-G29+G37</f>
        <v>0</v>
      </c>
      <c r="H77" s="178"/>
      <c r="I77" s="205">
        <f>G77-I29+I37</f>
        <v>0</v>
      </c>
      <c r="J77" s="176"/>
      <c r="K77" s="206">
        <f>I77-K29+K37</f>
        <v>0</v>
      </c>
      <c r="L77" s="178"/>
      <c r="M77" s="205">
        <f>K77-M29+M37</f>
        <v>0</v>
      </c>
      <c r="N77" s="176"/>
      <c r="O77" s="206">
        <f>M77-O29+O37</f>
        <v>0</v>
      </c>
      <c r="P77" s="178"/>
      <c r="Q77" s="205">
        <f>O77-Q29+Q37</f>
        <v>0</v>
      </c>
      <c r="R77" s="176"/>
      <c r="S77" s="206">
        <f>Q77-S29+S37</f>
        <v>0</v>
      </c>
      <c r="T77" s="178"/>
      <c r="U77" s="205">
        <f>S77-U29+U37</f>
        <v>0</v>
      </c>
      <c r="V77" s="176"/>
      <c r="W77" s="206">
        <f>U77-W29+W37</f>
        <v>0</v>
      </c>
      <c r="X77" s="178"/>
      <c r="Y77" s="205">
        <f>W77-Y29+Y37</f>
        <v>0</v>
      </c>
      <c r="Z77" s="176"/>
      <c r="AA77" s="206">
        <f>Y77-AA29+AA37</f>
        <v>0</v>
      </c>
      <c r="AB77" s="176"/>
      <c r="AC77" s="132"/>
      <c r="AD77" s="132"/>
    </row>
    <row r="78" spans="1:30" s="129" customFormat="1" ht="15" customHeight="1">
      <c r="A78" s="173" t="s">
        <v>154</v>
      </c>
      <c r="B78" s="174">
        <v>0</v>
      </c>
      <c r="C78" s="515"/>
      <c r="D78" s="515"/>
      <c r="E78" s="205">
        <f>B78-E31+E38</f>
        <v>0</v>
      </c>
      <c r="F78" s="176"/>
      <c r="G78" s="206">
        <f>E78-G31+G38</f>
        <v>0</v>
      </c>
      <c r="H78" s="178"/>
      <c r="I78" s="205">
        <f>G78-I31+I38</f>
        <v>0</v>
      </c>
      <c r="J78" s="176"/>
      <c r="K78" s="206">
        <f>I78-K31+K38</f>
        <v>0</v>
      </c>
      <c r="L78" s="178"/>
      <c r="M78" s="205">
        <f>K78-M31+M38</f>
        <v>0</v>
      </c>
      <c r="N78" s="176"/>
      <c r="O78" s="206">
        <f>M78-O31+O38</f>
        <v>0</v>
      </c>
      <c r="P78" s="178"/>
      <c r="Q78" s="205">
        <f>O78-Q31+Q38</f>
        <v>0</v>
      </c>
      <c r="R78" s="176"/>
      <c r="S78" s="206">
        <f>Q78-S31+S38</f>
        <v>0</v>
      </c>
      <c r="T78" s="178"/>
      <c r="U78" s="205">
        <f>S78-U31+U38</f>
        <v>0</v>
      </c>
      <c r="V78" s="176"/>
      <c r="W78" s="206">
        <f>U78-W31+W38</f>
        <v>0</v>
      </c>
      <c r="X78" s="178"/>
      <c r="Y78" s="205">
        <f>W78-Y31+Y38</f>
        <v>0</v>
      </c>
      <c r="Z78" s="176"/>
      <c r="AA78" s="206">
        <f>Y78-AA31+AA38</f>
        <v>0</v>
      </c>
      <c r="AB78" s="176"/>
      <c r="AC78" s="132"/>
      <c r="AD78" s="132"/>
    </row>
    <row r="79" spans="1:30" s="129" customFormat="1" ht="15" customHeight="1" thickBot="1">
      <c r="A79" s="179" t="s">
        <v>155</v>
      </c>
      <c r="B79" s="180">
        <v>0</v>
      </c>
      <c r="C79" s="516"/>
      <c r="D79" s="516"/>
      <c r="E79" s="207">
        <f>SUM(E76:E78)</f>
        <v>1537</v>
      </c>
      <c r="F79" s="182"/>
      <c r="G79" s="208">
        <f>SUM(G76:G78)</f>
        <v>1537</v>
      </c>
      <c r="H79" s="184"/>
      <c r="I79" s="207">
        <f>SUM(I76:I78)</f>
        <v>1537</v>
      </c>
      <c r="J79" s="182"/>
      <c r="K79" s="208">
        <f>SUM(K76:K78)</f>
        <v>1537</v>
      </c>
      <c r="L79" s="184"/>
      <c r="M79" s="207">
        <f>SUM(M76:M78)</f>
        <v>1537</v>
      </c>
      <c r="N79" s="182"/>
      <c r="O79" s="208">
        <f>SUM(O76:O78)</f>
        <v>1537</v>
      </c>
      <c r="P79" s="184"/>
      <c r="Q79" s="207">
        <f>SUM(Q76:Q78)</f>
        <v>1537</v>
      </c>
      <c r="R79" s="182"/>
      <c r="S79" s="208">
        <f>SUM(S76:S78)</f>
        <v>1537</v>
      </c>
      <c r="T79" s="184"/>
      <c r="U79" s="207">
        <f>SUM(U76:U78)</f>
        <v>1537</v>
      </c>
      <c r="V79" s="182"/>
      <c r="W79" s="208">
        <f>SUM(W76:W78)</f>
        <v>1537</v>
      </c>
      <c r="X79" s="184"/>
      <c r="Y79" s="207">
        <f>SUM(Y76:Y78)</f>
        <v>1537</v>
      </c>
      <c r="Z79" s="182"/>
      <c r="AA79" s="208">
        <f>SUM(AA76:AA78)</f>
        <v>1537</v>
      </c>
      <c r="AB79" s="182"/>
      <c r="AC79" s="132"/>
      <c r="AD79" s="132"/>
    </row>
    <row r="80" spans="1:30" s="129" customFormat="1" ht="15" customHeight="1">
      <c r="B80" s="133"/>
      <c r="C80" s="133"/>
      <c r="D80" s="133"/>
      <c r="E80" s="134"/>
      <c r="F80" s="134"/>
      <c r="G80" s="134"/>
      <c r="H80" s="134"/>
      <c r="I80" s="134"/>
      <c r="J80" s="134"/>
      <c r="K80" s="136"/>
      <c r="L80" s="136"/>
      <c r="M80" s="134"/>
      <c r="N80" s="134"/>
      <c r="O80" s="132"/>
      <c r="P80" s="132"/>
      <c r="Q80" s="132"/>
      <c r="R80" s="132"/>
      <c r="S80" s="132"/>
      <c r="T80" s="132"/>
      <c r="U80" s="132"/>
      <c r="V80" s="132"/>
      <c r="W80" s="132"/>
      <c r="X80" s="132"/>
      <c r="Y80" s="132"/>
      <c r="Z80" s="132"/>
      <c r="AA80" s="132"/>
      <c r="AB80" s="132"/>
      <c r="AC80" s="132"/>
      <c r="AD80" s="132"/>
    </row>
    <row r="81" spans="2:30" s="129" customFormat="1" ht="15" customHeight="1">
      <c r="B81" s="133"/>
      <c r="C81" s="133"/>
      <c r="D81" s="133"/>
      <c r="E81" s="134"/>
      <c r="F81" s="134"/>
      <c r="G81" s="134"/>
      <c r="H81" s="134"/>
      <c r="I81" s="134"/>
      <c r="J81" s="134"/>
      <c r="K81" s="136"/>
      <c r="L81" s="136"/>
      <c r="M81" s="134"/>
      <c r="N81" s="134"/>
      <c r="O81" s="132"/>
      <c r="P81" s="132"/>
      <c r="Q81" s="132"/>
      <c r="R81" s="132"/>
      <c r="S81" s="132"/>
      <c r="T81" s="132"/>
      <c r="U81" s="132"/>
      <c r="V81" s="132"/>
      <c r="W81" s="132"/>
      <c r="X81" s="132"/>
      <c r="Y81" s="132"/>
      <c r="Z81" s="132"/>
      <c r="AA81" s="132"/>
      <c r="AB81" s="132"/>
      <c r="AC81" s="132"/>
      <c r="AD81" s="132"/>
    </row>
    <row r="82" spans="2:30" s="129" customFormat="1" ht="15" customHeight="1">
      <c r="B82" s="132"/>
      <c r="C82" s="132"/>
      <c r="D82" s="132"/>
      <c r="E82" s="132"/>
      <c r="F82" s="132"/>
      <c r="G82" s="132"/>
      <c r="H82" s="132"/>
      <c r="I82" s="132"/>
      <c r="J82" s="132"/>
      <c r="K82" s="133"/>
      <c r="L82" s="133"/>
      <c r="M82" s="209"/>
      <c r="N82" s="210"/>
      <c r="O82" s="132"/>
      <c r="P82" s="132"/>
      <c r="Q82" s="132"/>
      <c r="R82" s="132"/>
      <c r="S82" s="132"/>
      <c r="T82" s="132"/>
      <c r="U82" s="132"/>
      <c r="V82" s="132"/>
      <c r="W82" s="132"/>
      <c r="X82" s="132"/>
      <c r="Y82" s="132"/>
      <c r="Z82" s="132"/>
      <c r="AA82" s="132"/>
      <c r="AB82" s="132"/>
      <c r="AC82" s="132"/>
      <c r="AD82" s="132"/>
    </row>
    <row r="83" spans="2:30" s="129" customFormat="1" ht="15" customHeight="1">
      <c r="B83" s="132"/>
      <c r="C83" s="132"/>
      <c r="D83" s="132"/>
      <c r="E83" s="132"/>
      <c r="F83" s="132"/>
      <c r="G83" s="132"/>
      <c r="H83" s="132"/>
      <c r="I83" s="132"/>
      <c r="J83" s="132"/>
      <c r="K83" s="133"/>
      <c r="L83" s="133"/>
      <c r="M83" s="209"/>
      <c r="N83" s="210"/>
      <c r="O83" s="132"/>
      <c r="P83" s="132"/>
      <c r="Q83" s="132"/>
      <c r="R83" s="132"/>
      <c r="S83" s="132"/>
      <c r="T83" s="132"/>
      <c r="U83" s="132"/>
      <c r="V83" s="132"/>
      <c r="W83" s="132"/>
      <c r="X83" s="132"/>
      <c r="Y83" s="132"/>
      <c r="Z83" s="132"/>
      <c r="AA83" s="132"/>
      <c r="AB83" s="132"/>
      <c r="AC83" s="132"/>
      <c r="AD83" s="132"/>
    </row>
    <row r="84" spans="2:30" s="129" customFormat="1" ht="15" customHeight="1">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row>
    <row r="85" spans="2:30" s="129" customFormat="1" ht="15" customHeight="1">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row>
    <row r="86" spans="2:30" s="129" customFormat="1" ht="15" customHeight="1">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row>
    <row r="87" spans="2:30" s="129" customFormat="1" ht="15" customHeight="1">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row>
    <row r="88" spans="2:30" s="129" customFormat="1" ht="15" customHeight="1">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row>
    <row r="89" spans="2:30" s="129" customFormat="1" ht="15" customHeight="1">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row>
    <row r="90" spans="2:30" s="129" customFormat="1" ht="15" customHeight="1">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row>
    <row r="91" spans="2:30" s="129" customFormat="1" ht="15" customHeight="1">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row>
    <row r="92" spans="2:30" s="129" customFormat="1" ht="15" customHeight="1">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row>
    <row r="93" spans="2:30" s="129" customFormat="1" ht="15" customHeight="1">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row>
  </sheetData>
  <sheetProtection algorithmName="SHA-512" hashValue="0fCDijSslLJkNuRNmVePswnxp5jl86XsbvZKmExhjZ1diWSxm6vmrUj5C+gd3dxFeNEUGo9+PwpvR7WI9+nOZw==" saltValue="ZtuOOmygMg4DSvs9p+uvng==" spinCount="100000" sheet="1" objects="1" scenarios="1"/>
  <mergeCells count="205">
    <mergeCell ref="S1:AD3"/>
    <mergeCell ref="A43:AD47"/>
    <mergeCell ref="A50:AD54"/>
    <mergeCell ref="A40:AD40"/>
    <mergeCell ref="C26:D32"/>
    <mergeCell ref="C35:D38"/>
    <mergeCell ref="C10:D16"/>
    <mergeCell ref="F5:G5"/>
    <mergeCell ref="H3:I3"/>
    <mergeCell ref="H5:I5"/>
    <mergeCell ref="B5:B6"/>
    <mergeCell ref="C5:D6"/>
    <mergeCell ref="B7:B8"/>
    <mergeCell ref="C9:D9"/>
    <mergeCell ref="O11:P11"/>
    <mergeCell ref="AA9:AB9"/>
    <mergeCell ref="O10:P10"/>
    <mergeCell ref="Q10:R10"/>
    <mergeCell ref="S10:T10"/>
    <mergeCell ref="O9:P9"/>
    <mergeCell ref="Q9:R9"/>
    <mergeCell ref="S9:T9"/>
    <mergeCell ref="U9:V9"/>
    <mergeCell ref="W9:X9"/>
    <mergeCell ref="Y9:Z9"/>
    <mergeCell ref="Q11:R11"/>
    <mergeCell ref="K2:L2"/>
    <mergeCell ref="E9:F9"/>
    <mergeCell ref="G9:H9"/>
    <mergeCell ref="I9:J9"/>
    <mergeCell ref="K9:L9"/>
    <mergeCell ref="M9:N9"/>
    <mergeCell ref="A1:E2"/>
    <mergeCell ref="E11:F11"/>
    <mergeCell ref="G11:H11"/>
    <mergeCell ref="I11:J11"/>
    <mergeCell ref="K11:L11"/>
    <mergeCell ref="M11:N11"/>
    <mergeCell ref="A10:A16"/>
    <mergeCell ref="E10:F10"/>
    <mergeCell ref="G10:H10"/>
    <mergeCell ref="I10:J10"/>
    <mergeCell ref="K10:L10"/>
    <mergeCell ref="M10:N10"/>
    <mergeCell ref="Q12:R12"/>
    <mergeCell ref="Q13:R13"/>
    <mergeCell ref="E15:F15"/>
    <mergeCell ref="G15:H15"/>
    <mergeCell ref="Y12:Z12"/>
    <mergeCell ref="AA12:AB12"/>
    <mergeCell ref="Y13:Z13"/>
    <mergeCell ref="AA13:AB13"/>
    <mergeCell ref="W14:X14"/>
    <mergeCell ref="Y14:Z14"/>
    <mergeCell ref="AA14:AB14"/>
    <mergeCell ref="Q14:R14"/>
    <mergeCell ref="S14:T14"/>
    <mergeCell ref="U14:V14"/>
    <mergeCell ref="S11:T11"/>
    <mergeCell ref="U11:V11"/>
    <mergeCell ref="W11:X11"/>
    <mergeCell ref="Y11:Z11"/>
    <mergeCell ref="AA11:AB11"/>
    <mergeCell ref="U10:V10"/>
    <mergeCell ref="W10:X10"/>
    <mergeCell ref="Y10:Z10"/>
    <mergeCell ref="AA10:AB10"/>
    <mergeCell ref="E12:F12"/>
    <mergeCell ref="G12:H12"/>
    <mergeCell ref="I12:J12"/>
    <mergeCell ref="K12:L12"/>
    <mergeCell ref="M12:N12"/>
    <mergeCell ref="O12:P12"/>
    <mergeCell ref="S13:T13"/>
    <mergeCell ref="U13:V13"/>
    <mergeCell ref="W13:X13"/>
    <mergeCell ref="E13:F13"/>
    <mergeCell ref="G13:H13"/>
    <mergeCell ref="I13:J13"/>
    <mergeCell ref="K13:L13"/>
    <mergeCell ref="M13:N13"/>
    <mergeCell ref="O13:P13"/>
    <mergeCell ref="S12:T12"/>
    <mergeCell ref="U12:V12"/>
    <mergeCell ref="W12:X12"/>
    <mergeCell ref="E14:F14"/>
    <mergeCell ref="G14:H14"/>
    <mergeCell ref="I14:J14"/>
    <mergeCell ref="K14:L14"/>
    <mergeCell ref="M14:N14"/>
    <mergeCell ref="O14:P14"/>
    <mergeCell ref="K15:L15"/>
    <mergeCell ref="M15:N15"/>
    <mergeCell ref="O15:P15"/>
    <mergeCell ref="I15:J15"/>
    <mergeCell ref="K16:L16"/>
    <mergeCell ref="M16:N16"/>
    <mergeCell ref="O16:P16"/>
    <mergeCell ref="Q15:R15"/>
    <mergeCell ref="S15:T15"/>
    <mergeCell ref="U15:V15"/>
    <mergeCell ref="W15:X15"/>
    <mergeCell ref="Y15:Z15"/>
    <mergeCell ref="AA15:AB15"/>
    <mergeCell ref="A18:A23"/>
    <mergeCell ref="A26:A32"/>
    <mergeCell ref="E33:F33"/>
    <mergeCell ref="G33:H33"/>
    <mergeCell ref="I33:J33"/>
    <mergeCell ref="K33:L33"/>
    <mergeCell ref="Q16:R16"/>
    <mergeCell ref="S16:T16"/>
    <mergeCell ref="U16:V16"/>
    <mergeCell ref="C17:D17"/>
    <mergeCell ref="A17:B17"/>
    <mergeCell ref="E17:AD17"/>
    <mergeCell ref="A25:AD25"/>
    <mergeCell ref="Y33:Z33"/>
    <mergeCell ref="AA33:AB33"/>
    <mergeCell ref="S33:T33"/>
    <mergeCell ref="U33:V33"/>
    <mergeCell ref="W33:X33"/>
    <mergeCell ref="W16:X16"/>
    <mergeCell ref="Y16:Z16"/>
    <mergeCell ref="AA16:AB16"/>
    <mergeCell ref="E16:F16"/>
    <mergeCell ref="G16:H16"/>
    <mergeCell ref="I16:J16"/>
    <mergeCell ref="M33:N33"/>
    <mergeCell ref="O33:P33"/>
    <mergeCell ref="Q33:R33"/>
    <mergeCell ref="E37:F37"/>
    <mergeCell ref="G37:H37"/>
    <mergeCell ref="I37:J37"/>
    <mergeCell ref="K37:L37"/>
    <mergeCell ref="M37:N37"/>
    <mergeCell ref="O37:P37"/>
    <mergeCell ref="Q37:R37"/>
    <mergeCell ref="A34:AD34"/>
    <mergeCell ref="E36:F36"/>
    <mergeCell ref="G36:H36"/>
    <mergeCell ref="I36:J36"/>
    <mergeCell ref="K36:L36"/>
    <mergeCell ref="M36:N36"/>
    <mergeCell ref="AA36:AB36"/>
    <mergeCell ref="A35:A38"/>
    <mergeCell ref="E35:F35"/>
    <mergeCell ref="G35:H35"/>
    <mergeCell ref="I35:J35"/>
    <mergeCell ref="K35:L35"/>
    <mergeCell ref="M35:N35"/>
    <mergeCell ref="O35:P35"/>
    <mergeCell ref="Q35:R35"/>
    <mergeCell ref="O36:P36"/>
    <mergeCell ref="Q36:R36"/>
    <mergeCell ref="S36:T36"/>
    <mergeCell ref="U36:V36"/>
    <mergeCell ref="W36:X36"/>
    <mergeCell ref="Y36:Z36"/>
    <mergeCell ref="AA38:AB38"/>
    <mergeCell ref="S35:T35"/>
    <mergeCell ref="U35:V35"/>
    <mergeCell ref="W35:X35"/>
    <mergeCell ref="Y35:Z35"/>
    <mergeCell ref="AA35:AB35"/>
    <mergeCell ref="W37:X37"/>
    <mergeCell ref="Y37:Z37"/>
    <mergeCell ref="AA37:AB37"/>
    <mergeCell ref="W38:X38"/>
    <mergeCell ref="Y38:Z38"/>
    <mergeCell ref="S37:T37"/>
    <mergeCell ref="U37:V37"/>
    <mergeCell ref="E38:F38"/>
    <mergeCell ref="G38:H38"/>
    <mergeCell ref="I38:J38"/>
    <mergeCell ref="K38:L38"/>
    <mergeCell ref="M38:N38"/>
    <mergeCell ref="O38:P38"/>
    <mergeCell ref="Q38:R38"/>
    <mergeCell ref="S38:T38"/>
    <mergeCell ref="U38:V38"/>
    <mergeCell ref="W70:X70"/>
    <mergeCell ref="Y70:Z70"/>
    <mergeCell ref="AA70:AB70"/>
    <mergeCell ref="AA39:AB39"/>
    <mergeCell ref="E70:F70"/>
    <mergeCell ref="G70:H70"/>
    <mergeCell ref="I70:J70"/>
    <mergeCell ref="K70:L70"/>
    <mergeCell ref="M70:N70"/>
    <mergeCell ref="O70:P70"/>
    <mergeCell ref="Q70:R70"/>
    <mergeCell ref="S70:T70"/>
    <mergeCell ref="U70:V70"/>
    <mergeCell ref="O39:P39"/>
    <mergeCell ref="Q39:R39"/>
    <mergeCell ref="S39:T39"/>
    <mergeCell ref="U39:V39"/>
    <mergeCell ref="W39:X39"/>
    <mergeCell ref="Y39:Z39"/>
    <mergeCell ref="E39:F39"/>
    <mergeCell ref="G39:H39"/>
    <mergeCell ref="I39:J39"/>
    <mergeCell ref="K39:L39"/>
    <mergeCell ref="M39:N39"/>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election activeCell="H21" sqref="H21"/>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X88"/>
  <sheetViews>
    <sheetView workbookViewId="0">
      <selection sqref="A1:AX1"/>
    </sheetView>
  </sheetViews>
  <sheetFormatPr defaultColWidth="12.5703125" defaultRowHeight="15"/>
  <cols>
    <col min="2" max="2" width="22.7109375" bestFit="1" customWidth="1"/>
    <col min="3" max="50" width="4.7109375" customWidth="1"/>
  </cols>
  <sheetData>
    <row r="1" spans="1:50" ht="20.25">
      <c r="A1" s="897" t="s">
        <v>531</v>
      </c>
      <c r="B1" s="898"/>
      <c r="C1" s="898"/>
      <c r="D1" s="898"/>
      <c r="E1" s="898"/>
      <c r="F1" s="898"/>
      <c r="G1" s="898"/>
      <c r="H1" s="898"/>
      <c r="I1" s="898"/>
      <c r="J1" s="898"/>
      <c r="K1" s="898"/>
      <c r="L1" s="898"/>
      <c r="M1" s="898"/>
      <c r="N1" s="898"/>
      <c r="O1" s="898"/>
      <c r="P1" s="898"/>
      <c r="Q1" s="898"/>
      <c r="R1" s="898"/>
      <c r="S1" s="898"/>
      <c r="T1" s="898"/>
      <c r="U1" s="898"/>
      <c r="V1" s="898"/>
      <c r="W1" s="898"/>
      <c r="X1" s="898"/>
      <c r="Y1" s="898"/>
      <c r="Z1" s="898"/>
      <c r="AA1" s="898"/>
      <c r="AB1" s="898"/>
      <c r="AC1" s="898"/>
      <c r="AD1" s="898"/>
      <c r="AE1" s="898"/>
      <c r="AF1" s="898"/>
      <c r="AG1" s="898"/>
      <c r="AH1" s="898"/>
      <c r="AI1" s="898"/>
      <c r="AJ1" s="898"/>
      <c r="AK1" s="898"/>
      <c r="AL1" s="898"/>
      <c r="AM1" s="898"/>
      <c r="AN1" s="898"/>
      <c r="AO1" s="898"/>
      <c r="AP1" s="898"/>
      <c r="AQ1" s="898"/>
      <c r="AR1" s="898"/>
      <c r="AS1" s="898"/>
      <c r="AT1" s="898"/>
      <c r="AU1" s="898"/>
      <c r="AV1" s="898"/>
      <c r="AW1" s="898"/>
      <c r="AX1" s="898"/>
    </row>
    <row r="2" spans="1:50" ht="20.25">
      <c r="A2" s="384"/>
      <c r="B2" s="385" t="s">
        <v>532</v>
      </c>
      <c r="C2" s="386"/>
      <c r="D2" s="386"/>
      <c r="E2" s="386"/>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row>
    <row r="3" spans="1:50" ht="20.25">
      <c r="A3" s="384"/>
      <c r="B3" s="385" t="s">
        <v>533</v>
      </c>
      <c r="C3" s="388"/>
      <c r="D3" s="388"/>
      <c r="E3" s="388"/>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row>
    <row r="4" spans="1:50" ht="21" thickBot="1">
      <c r="A4" s="384"/>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row>
    <row r="5" spans="1:50">
      <c r="A5" s="389"/>
      <c r="B5" s="389"/>
      <c r="C5" s="894" t="s">
        <v>105</v>
      </c>
      <c r="D5" s="895"/>
      <c r="E5" s="895"/>
      <c r="F5" s="896"/>
      <c r="G5" s="894" t="s">
        <v>106</v>
      </c>
      <c r="H5" s="895"/>
      <c r="I5" s="895"/>
      <c r="J5" s="896"/>
      <c r="K5" s="894" t="s">
        <v>107</v>
      </c>
      <c r="L5" s="895"/>
      <c r="M5" s="895"/>
      <c r="N5" s="896"/>
      <c r="O5" s="894" t="s">
        <v>108</v>
      </c>
      <c r="P5" s="895"/>
      <c r="Q5" s="895"/>
      <c r="R5" s="896"/>
      <c r="S5" s="894" t="s">
        <v>109</v>
      </c>
      <c r="T5" s="895"/>
      <c r="U5" s="895"/>
      <c r="V5" s="896"/>
      <c r="W5" s="894" t="s">
        <v>110</v>
      </c>
      <c r="X5" s="895"/>
      <c r="Y5" s="895"/>
      <c r="Z5" s="896"/>
      <c r="AA5" s="894" t="s">
        <v>111</v>
      </c>
      <c r="AB5" s="895"/>
      <c r="AC5" s="895"/>
      <c r="AD5" s="896"/>
      <c r="AE5" s="894" t="s">
        <v>112</v>
      </c>
      <c r="AF5" s="895"/>
      <c r="AG5" s="895"/>
      <c r="AH5" s="896"/>
      <c r="AI5" s="894" t="s">
        <v>113</v>
      </c>
      <c r="AJ5" s="895"/>
      <c r="AK5" s="895"/>
      <c r="AL5" s="896"/>
      <c r="AM5" s="894" t="s">
        <v>114</v>
      </c>
      <c r="AN5" s="895"/>
      <c r="AO5" s="895"/>
      <c r="AP5" s="896"/>
      <c r="AQ5" s="894" t="s">
        <v>115</v>
      </c>
      <c r="AR5" s="895"/>
      <c r="AS5" s="895"/>
      <c r="AT5" s="896"/>
      <c r="AU5" s="894" t="s">
        <v>116</v>
      </c>
      <c r="AV5" s="895"/>
      <c r="AW5" s="895"/>
      <c r="AX5" s="896"/>
    </row>
    <row r="6" spans="1:50">
      <c r="A6" s="390"/>
      <c r="B6" s="391"/>
      <c r="C6" s="392"/>
      <c r="D6" s="393"/>
      <c r="E6" s="393"/>
      <c r="F6" s="394"/>
      <c r="G6" s="395"/>
      <c r="H6" s="391"/>
      <c r="I6" s="391"/>
      <c r="J6" s="396"/>
      <c r="K6" s="395"/>
      <c r="L6" s="391"/>
      <c r="M6" s="391"/>
      <c r="N6" s="396"/>
      <c r="O6" s="395"/>
      <c r="P6" s="391"/>
      <c r="Q6" s="391"/>
      <c r="R6" s="396"/>
      <c r="S6" s="395"/>
      <c r="T6" s="391"/>
      <c r="U6" s="391"/>
      <c r="V6" s="396"/>
      <c r="W6" s="395"/>
      <c r="X6" s="391"/>
      <c r="Y6" s="391"/>
      <c r="Z6" s="396"/>
      <c r="AA6" s="395"/>
      <c r="AB6" s="391"/>
      <c r="AC6" s="391"/>
      <c r="AD6" s="396"/>
      <c r="AE6" s="395"/>
      <c r="AF6" s="391"/>
      <c r="AG6" s="391"/>
      <c r="AH6" s="396"/>
      <c r="AI6" s="395"/>
      <c r="AJ6" s="391"/>
      <c r="AK6" s="391"/>
      <c r="AL6" s="396"/>
      <c r="AM6" s="395"/>
      <c r="AN6" s="391"/>
      <c r="AO6" s="391"/>
      <c r="AP6" s="396"/>
      <c r="AQ6" s="395"/>
      <c r="AR6" s="391"/>
      <c r="AS6" s="391"/>
      <c r="AT6" s="396"/>
      <c r="AU6" s="395"/>
      <c r="AV6" s="391"/>
      <c r="AW6" s="391"/>
      <c r="AX6" s="396"/>
    </row>
    <row r="7" spans="1:50">
      <c r="A7" s="888" t="s">
        <v>534</v>
      </c>
      <c r="B7" s="889"/>
      <c r="C7" s="397"/>
      <c r="D7" s="398"/>
      <c r="E7" s="398"/>
      <c r="F7" s="399"/>
      <c r="G7" s="397"/>
      <c r="H7" s="398"/>
      <c r="I7" s="398"/>
      <c r="J7" s="399"/>
      <c r="K7" s="397"/>
      <c r="L7" s="398"/>
      <c r="M7" s="398"/>
      <c r="N7" s="399"/>
      <c r="O7" s="397"/>
      <c r="P7" s="398"/>
      <c r="Q7" s="398"/>
      <c r="R7" s="399"/>
      <c r="S7" s="397"/>
      <c r="T7" s="398"/>
      <c r="U7" s="398"/>
      <c r="V7" s="399"/>
      <c r="W7" s="397"/>
      <c r="X7" s="398"/>
      <c r="Y7" s="398"/>
      <c r="Z7" s="399"/>
      <c r="AA7" s="397"/>
      <c r="AB7" s="398"/>
      <c r="AC7" s="398"/>
      <c r="AD7" s="399"/>
      <c r="AE7" s="397"/>
      <c r="AF7" s="398"/>
      <c r="AG7" s="398"/>
      <c r="AH7" s="399"/>
      <c r="AI7" s="397"/>
      <c r="AJ7" s="398"/>
      <c r="AK7" s="398"/>
      <c r="AL7" s="399"/>
      <c r="AM7" s="397"/>
      <c r="AN7" s="398"/>
      <c r="AO7" s="398"/>
      <c r="AP7" s="399"/>
      <c r="AQ7" s="397"/>
      <c r="AR7" s="398"/>
      <c r="AS7" s="398"/>
      <c r="AT7" s="399"/>
      <c r="AU7" s="397"/>
      <c r="AV7" s="398"/>
      <c r="AW7" s="398"/>
      <c r="AX7" s="399"/>
    </row>
    <row r="8" spans="1:50">
      <c r="A8" s="400"/>
      <c r="B8" s="401"/>
      <c r="C8" s="402"/>
      <c r="D8" s="403"/>
      <c r="E8" s="404"/>
      <c r="F8" s="405"/>
      <c r="G8" s="402"/>
      <c r="H8" s="406"/>
      <c r="I8" s="406"/>
      <c r="J8" s="405"/>
      <c r="K8" s="402"/>
      <c r="L8" s="406"/>
      <c r="M8" s="406"/>
      <c r="N8" s="405"/>
      <c r="O8" s="402"/>
      <c r="P8" s="406"/>
      <c r="Q8" s="406"/>
      <c r="R8" s="405"/>
      <c r="S8" s="402"/>
      <c r="T8" s="406"/>
      <c r="U8" s="406"/>
      <c r="V8" s="405"/>
      <c r="W8" s="402"/>
      <c r="X8" s="406"/>
      <c r="Y8" s="406"/>
      <c r="Z8" s="405"/>
      <c r="AA8" s="402"/>
      <c r="AB8" s="406"/>
      <c r="AC8" s="406"/>
      <c r="AD8" s="405"/>
      <c r="AE8" s="402"/>
      <c r="AF8" s="406"/>
      <c r="AG8" s="406"/>
      <c r="AH8" s="405"/>
      <c r="AI8" s="402"/>
      <c r="AJ8" s="406"/>
      <c r="AK8" s="406"/>
      <c r="AL8" s="405"/>
      <c r="AM8" s="402"/>
      <c r="AN8" s="406"/>
      <c r="AO8" s="406"/>
      <c r="AP8" s="405"/>
      <c r="AQ8" s="402"/>
      <c r="AR8" s="406"/>
      <c r="AS8" s="406"/>
      <c r="AT8" s="405"/>
      <c r="AU8" s="402"/>
      <c r="AV8" s="406"/>
      <c r="AW8" s="406"/>
      <c r="AX8" s="405"/>
    </row>
    <row r="9" spans="1:50">
      <c r="A9" s="886" t="s">
        <v>535</v>
      </c>
      <c r="B9" s="887"/>
      <c r="C9" s="407"/>
      <c r="D9" s="408"/>
      <c r="E9" s="409"/>
      <c r="F9" s="410"/>
      <c r="G9" s="407"/>
      <c r="H9" s="411"/>
      <c r="I9" s="411"/>
      <c r="J9" s="410"/>
      <c r="K9" s="412"/>
      <c r="L9" s="413"/>
      <c r="M9" s="413"/>
      <c r="N9" s="414"/>
      <c r="O9" s="412"/>
      <c r="P9" s="413"/>
      <c r="Q9" s="413"/>
      <c r="R9" s="414"/>
      <c r="S9" s="412"/>
      <c r="T9" s="413"/>
      <c r="U9" s="413"/>
      <c r="V9" s="414"/>
      <c r="W9" s="412"/>
      <c r="X9" s="413"/>
      <c r="Y9" s="413"/>
      <c r="Z9" s="414"/>
      <c r="AA9" s="412"/>
      <c r="AB9" s="413"/>
      <c r="AC9" s="413"/>
      <c r="AD9" s="414"/>
      <c r="AE9" s="412"/>
      <c r="AF9" s="413"/>
      <c r="AG9" s="413"/>
      <c r="AH9" s="414"/>
      <c r="AI9" s="407"/>
      <c r="AJ9" s="408"/>
      <c r="AK9" s="409"/>
      <c r="AL9" s="410"/>
      <c r="AM9" s="407"/>
      <c r="AN9" s="411"/>
      <c r="AO9" s="411"/>
      <c r="AP9" s="410"/>
      <c r="AQ9" s="407"/>
      <c r="AR9" s="408"/>
      <c r="AS9" s="409"/>
      <c r="AT9" s="410"/>
      <c r="AU9" s="407"/>
      <c r="AV9" s="411"/>
      <c r="AW9" s="411"/>
      <c r="AX9" s="410"/>
    </row>
    <row r="10" spans="1:50">
      <c r="A10" s="886"/>
      <c r="B10" s="887"/>
      <c r="C10" s="407"/>
      <c r="D10" s="408"/>
      <c r="E10" s="409"/>
      <c r="F10" s="410"/>
      <c r="G10" s="407"/>
      <c r="H10" s="411"/>
      <c r="I10" s="411"/>
      <c r="J10" s="410"/>
      <c r="K10" s="415"/>
      <c r="L10" s="416"/>
      <c r="M10" s="416"/>
      <c r="N10" s="417"/>
      <c r="O10" s="415"/>
      <c r="P10" s="416"/>
      <c r="Q10" s="416"/>
      <c r="R10" s="417"/>
      <c r="S10" s="415"/>
      <c r="T10" s="416"/>
      <c r="U10" s="416"/>
      <c r="V10" s="417"/>
      <c r="W10" s="415"/>
      <c r="X10" s="416"/>
      <c r="Y10" s="416"/>
      <c r="Z10" s="417"/>
      <c r="AA10" s="415"/>
      <c r="AB10" s="416"/>
      <c r="AC10" s="416"/>
      <c r="AD10" s="417"/>
      <c r="AE10" s="415"/>
      <c r="AF10" s="416"/>
      <c r="AG10" s="416"/>
      <c r="AH10" s="417"/>
      <c r="AI10" s="407"/>
      <c r="AJ10" s="408"/>
      <c r="AK10" s="409"/>
      <c r="AL10" s="410"/>
      <c r="AM10" s="407"/>
      <c r="AN10" s="411"/>
      <c r="AO10" s="411"/>
      <c r="AP10" s="410"/>
      <c r="AQ10" s="407"/>
      <c r="AR10" s="408"/>
      <c r="AS10" s="409"/>
      <c r="AT10" s="410"/>
      <c r="AU10" s="407"/>
      <c r="AV10" s="411"/>
      <c r="AW10" s="411"/>
      <c r="AX10" s="410"/>
    </row>
    <row r="11" spans="1:50">
      <c r="A11" s="418"/>
      <c r="B11" s="419"/>
      <c r="C11" s="420"/>
      <c r="D11" s="421"/>
      <c r="E11" s="422"/>
      <c r="F11" s="423"/>
      <c r="G11" s="420"/>
      <c r="H11" s="424"/>
      <c r="I11" s="424"/>
      <c r="J11" s="423"/>
      <c r="K11" s="420"/>
      <c r="L11" s="424"/>
      <c r="M11" s="424"/>
      <c r="N11" s="423"/>
      <c r="O11" s="420"/>
      <c r="P11" s="424"/>
      <c r="Q11" s="424"/>
      <c r="R11" s="423"/>
      <c r="S11" s="420"/>
      <c r="T11" s="424"/>
      <c r="U11" s="424"/>
      <c r="V11" s="423"/>
      <c r="W11" s="420"/>
      <c r="X11" s="424"/>
      <c r="Y11" s="424"/>
      <c r="Z11" s="423"/>
      <c r="AA11" s="420"/>
      <c r="AB11" s="424"/>
      <c r="AC11" s="424"/>
      <c r="AD11" s="423"/>
      <c r="AE11" s="420"/>
      <c r="AF11" s="424"/>
      <c r="AG11" s="424"/>
      <c r="AH11" s="423"/>
      <c r="AI11" s="420"/>
      <c r="AJ11" s="424"/>
      <c r="AK11" s="424"/>
      <c r="AL11" s="423"/>
      <c r="AM11" s="420"/>
      <c r="AN11" s="424"/>
      <c r="AO11" s="424"/>
      <c r="AP11" s="423"/>
      <c r="AQ11" s="420"/>
      <c r="AR11" s="424"/>
      <c r="AS11" s="424"/>
      <c r="AT11" s="423"/>
      <c r="AU11" s="420"/>
      <c r="AV11" s="424"/>
      <c r="AW11" s="424"/>
      <c r="AX11" s="423"/>
    </row>
    <row r="12" spans="1:50">
      <c r="A12" s="886" t="s">
        <v>536</v>
      </c>
      <c r="B12" s="887"/>
      <c r="C12" s="407"/>
      <c r="D12" s="408"/>
      <c r="E12" s="409"/>
      <c r="F12" s="410"/>
      <c r="G12" s="407"/>
      <c r="H12" s="411"/>
      <c r="I12" s="411"/>
      <c r="J12" s="410"/>
      <c r="K12" s="412"/>
      <c r="L12" s="413"/>
      <c r="M12" s="413"/>
      <c r="N12" s="414"/>
      <c r="O12" s="412"/>
      <c r="P12" s="413"/>
      <c r="Q12" s="413"/>
      <c r="R12" s="414"/>
      <c r="S12" s="412"/>
      <c r="T12" s="413"/>
      <c r="U12" s="413"/>
      <c r="V12" s="414"/>
      <c r="W12" s="412"/>
      <c r="X12" s="413"/>
      <c r="Y12" s="413"/>
      <c r="Z12" s="414"/>
      <c r="AA12" s="412"/>
      <c r="AB12" s="413"/>
      <c r="AC12" s="413"/>
      <c r="AD12" s="414"/>
      <c r="AE12" s="412"/>
      <c r="AF12" s="413"/>
      <c r="AG12" s="413"/>
      <c r="AH12" s="414"/>
      <c r="AI12" s="407"/>
      <c r="AJ12" s="408"/>
      <c r="AK12" s="409"/>
      <c r="AL12" s="410"/>
      <c r="AM12" s="407"/>
      <c r="AN12" s="411"/>
      <c r="AO12" s="411"/>
      <c r="AP12" s="410"/>
      <c r="AQ12" s="407"/>
      <c r="AR12" s="408"/>
      <c r="AS12" s="409"/>
      <c r="AT12" s="410"/>
      <c r="AU12" s="407"/>
      <c r="AV12" s="411"/>
      <c r="AW12" s="411"/>
      <c r="AX12" s="410"/>
    </row>
    <row r="13" spans="1:50">
      <c r="A13" s="886"/>
      <c r="B13" s="887"/>
      <c r="C13" s="407"/>
      <c r="D13" s="408"/>
      <c r="E13" s="409"/>
      <c r="F13" s="410"/>
      <c r="G13" s="407"/>
      <c r="H13" s="411"/>
      <c r="I13" s="411"/>
      <c r="J13" s="410"/>
      <c r="K13" s="415"/>
      <c r="L13" s="416"/>
      <c r="M13" s="416"/>
      <c r="N13" s="417"/>
      <c r="O13" s="415"/>
      <c r="P13" s="416"/>
      <c r="Q13" s="416"/>
      <c r="R13" s="417"/>
      <c r="S13" s="415"/>
      <c r="T13" s="416"/>
      <c r="U13" s="416"/>
      <c r="V13" s="417"/>
      <c r="W13" s="415"/>
      <c r="X13" s="416"/>
      <c r="Y13" s="416"/>
      <c r="Z13" s="417"/>
      <c r="AA13" s="415"/>
      <c r="AB13" s="416"/>
      <c r="AC13" s="416"/>
      <c r="AD13" s="417"/>
      <c r="AE13" s="415"/>
      <c r="AF13" s="416"/>
      <c r="AG13" s="416"/>
      <c r="AH13" s="417"/>
      <c r="AI13" s="407"/>
      <c r="AJ13" s="408"/>
      <c r="AK13" s="409"/>
      <c r="AL13" s="410"/>
      <c r="AM13" s="407"/>
      <c r="AN13" s="411"/>
      <c r="AO13" s="411"/>
      <c r="AP13" s="410"/>
      <c r="AQ13" s="407"/>
      <c r="AR13" s="408"/>
      <c r="AS13" s="409"/>
      <c r="AT13" s="410"/>
      <c r="AU13" s="407"/>
      <c r="AV13" s="411"/>
      <c r="AW13" s="411"/>
      <c r="AX13" s="410"/>
    </row>
    <row r="14" spans="1:50">
      <c r="A14" s="425"/>
      <c r="B14" s="426"/>
      <c r="C14" s="420"/>
      <c r="D14" s="421"/>
      <c r="E14" s="422"/>
      <c r="F14" s="423"/>
      <c r="G14" s="420"/>
      <c r="H14" s="424"/>
      <c r="I14" s="424"/>
      <c r="J14" s="423"/>
      <c r="K14" s="420"/>
      <c r="L14" s="424"/>
      <c r="M14" s="424"/>
      <c r="N14" s="423"/>
      <c r="O14" s="420"/>
      <c r="P14" s="424"/>
      <c r="Q14" s="424"/>
      <c r="R14" s="423"/>
      <c r="S14" s="420"/>
      <c r="T14" s="424"/>
      <c r="U14" s="424"/>
      <c r="V14" s="423"/>
      <c r="W14" s="420"/>
      <c r="X14" s="424"/>
      <c r="Y14" s="424"/>
      <c r="Z14" s="423"/>
      <c r="AA14" s="420"/>
      <c r="AB14" s="424"/>
      <c r="AC14" s="424"/>
      <c r="AD14" s="423"/>
      <c r="AE14" s="420"/>
      <c r="AF14" s="424"/>
      <c r="AG14" s="424"/>
      <c r="AH14" s="423"/>
      <c r="AI14" s="420"/>
      <c r="AJ14" s="424"/>
      <c r="AK14" s="424"/>
      <c r="AL14" s="423"/>
      <c r="AM14" s="420"/>
      <c r="AN14" s="424"/>
      <c r="AO14" s="424"/>
      <c r="AP14" s="423"/>
      <c r="AQ14" s="420"/>
      <c r="AR14" s="424"/>
      <c r="AS14" s="424"/>
      <c r="AT14" s="423"/>
      <c r="AU14" s="420"/>
      <c r="AV14" s="424"/>
      <c r="AW14" s="424"/>
      <c r="AX14" s="423"/>
    </row>
    <row r="15" spans="1:50">
      <c r="A15" s="886" t="s">
        <v>537</v>
      </c>
      <c r="B15" s="887"/>
      <c r="C15" s="407"/>
      <c r="D15" s="408"/>
      <c r="E15" s="409"/>
      <c r="F15" s="410"/>
      <c r="G15" s="407"/>
      <c r="H15" s="411"/>
      <c r="I15" s="411"/>
      <c r="J15" s="410"/>
      <c r="K15" s="412"/>
      <c r="L15" s="413"/>
      <c r="M15" s="413"/>
      <c r="N15" s="414"/>
      <c r="O15" s="412"/>
      <c r="P15" s="413"/>
      <c r="Q15" s="413"/>
      <c r="R15" s="414"/>
      <c r="S15" s="412"/>
      <c r="T15" s="413"/>
      <c r="U15" s="413"/>
      <c r="V15" s="414"/>
      <c r="W15" s="412"/>
      <c r="X15" s="413"/>
      <c r="Y15" s="413"/>
      <c r="Z15" s="414"/>
      <c r="AA15" s="412"/>
      <c r="AB15" s="413"/>
      <c r="AC15" s="413"/>
      <c r="AD15" s="414"/>
      <c r="AE15" s="412"/>
      <c r="AF15" s="413"/>
      <c r="AG15" s="413"/>
      <c r="AH15" s="414"/>
      <c r="AI15" s="407"/>
      <c r="AJ15" s="408"/>
      <c r="AK15" s="409"/>
      <c r="AL15" s="410"/>
      <c r="AM15" s="407"/>
      <c r="AN15" s="411"/>
      <c r="AO15" s="411"/>
      <c r="AP15" s="410"/>
      <c r="AQ15" s="407"/>
      <c r="AR15" s="408"/>
      <c r="AS15" s="409"/>
      <c r="AT15" s="410"/>
      <c r="AU15" s="407"/>
      <c r="AV15" s="411"/>
      <c r="AW15" s="411"/>
      <c r="AX15" s="410"/>
    </row>
    <row r="16" spans="1:50">
      <c r="A16" s="886"/>
      <c r="B16" s="887"/>
      <c r="C16" s="407"/>
      <c r="D16" s="408"/>
      <c r="E16" s="409"/>
      <c r="F16" s="410"/>
      <c r="G16" s="407"/>
      <c r="H16" s="411"/>
      <c r="I16" s="411"/>
      <c r="J16" s="410"/>
      <c r="K16" s="415"/>
      <c r="L16" s="416"/>
      <c r="M16" s="416"/>
      <c r="N16" s="417"/>
      <c r="O16" s="415"/>
      <c r="P16" s="416"/>
      <c r="Q16" s="416"/>
      <c r="R16" s="417"/>
      <c r="S16" s="415"/>
      <c r="T16" s="416"/>
      <c r="U16" s="416"/>
      <c r="V16" s="417"/>
      <c r="W16" s="415"/>
      <c r="X16" s="416"/>
      <c r="Y16" s="416"/>
      <c r="Z16" s="417"/>
      <c r="AA16" s="415"/>
      <c r="AB16" s="416"/>
      <c r="AC16" s="416"/>
      <c r="AD16" s="417"/>
      <c r="AE16" s="415"/>
      <c r="AF16" s="416"/>
      <c r="AG16" s="416"/>
      <c r="AH16" s="417"/>
      <c r="AI16" s="407"/>
      <c r="AJ16" s="408"/>
      <c r="AK16" s="409"/>
      <c r="AL16" s="410"/>
      <c r="AM16" s="407"/>
      <c r="AN16" s="411"/>
      <c r="AO16" s="411"/>
      <c r="AP16" s="410"/>
      <c r="AQ16" s="407"/>
      <c r="AR16" s="408"/>
      <c r="AS16" s="409"/>
      <c r="AT16" s="410"/>
      <c r="AU16" s="407"/>
      <c r="AV16" s="411"/>
      <c r="AW16" s="411"/>
      <c r="AX16" s="410"/>
    </row>
    <row r="17" spans="1:50">
      <c r="A17" s="400"/>
      <c r="B17" s="403"/>
      <c r="C17" s="402"/>
      <c r="D17" s="403"/>
      <c r="E17" s="404"/>
      <c r="F17" s="405"/>
      <c r="G17" s="402"/>
      <c r="H17" s="406"/>
      <c r="I17" s="406"/>
      <c r="J17" s="405"/>
      <c r="K17" s="402"/>
      <c r="L17" s="406"/>
      <c r="M17" s="406"/>
      <c r="N17" s="405"/>
      <c r="O17" s="402"/>
      <c r="P17" s="406"/>
      <c r="Q17" s="406"/>
      <c r="R17" s="405"/>
      <c r="S17" s="402"/>
      <c r="T17" s="406"/>
      <c r="U17" s="406"/>
      <c r="V17" s="405"/>
      <c r="W17" s="402"/>
      <c r="X17" s="406"/>
      <c r="Y17" s="406"/>
      <c r="Z17" s="405"/>
      <c r="AA17" s="402"/>
      <c r="AB17" s="406"/>
      <c r="AC17" s="406"/>
      <c r="AD17" s="405"/>
      <c r="AE17" s="402"/>
      <c r="AF17" s="406"/>
      <c r="AG17" s="406"/>
      <c r="AH17" s="405"/>
      <c r="AI17" s="402"/>
      <c r="AJ17" s="406"/>
      <c r="AK17" s="406"/>
      <c r="AL17" s="405"/>
      <c r="AM17" s="402"/>
      <c r="AN17" s="406"/>
      <c r="AO17" s="406"/>
      <c r="AP17" s="405"/>
      <c r="AQ17" s="402"/>
      <c r="AR17" s="406"/>
      <c r="AS17" s="406"/>
      <c r="AT17" s="405"/>
      <c r="AU17" s="402"/>
      <c r="AV17" s="406"/>
      <c r="AW17" s="406"/>
      <c r="AX17" s="405"/>
    </row>
    <row r="18" spans="1:50">
      <c r="A18" s="888" t="s">
        <v>538</v>
      </c>
      <c r="B18" s="889"/>
      <c r="C18" s="397"/>
      <c r="D18" s="398"/>
      <c r="E18" s="398"/>
      <c r="F18" s="399"/>
      <c r="G18" s="397"/>
      <c r="H18" s="398"/>
      <c r="I18" s="398"/>
      <c r="J18" s="399"/>
      <c r="K18" s="397"/>
      <c r="L18" s="398"/>
      <c r="M18" s="398"/>
      <c r="N18" s="399"/>
      <c r="O18" s="397"/>
      <c r="P18" s="398"/>
      <c r="Q18" s="398"/>
      <c r="R18" s="399"/>
      <c r="S18" s="397"/>
      <c r="T18" s="398"/>
      <c r="U18" s="398"/>
      <c r="V18" s="399"/>
      <c r="W18" s="397"/>
      <c r="X18" s="398"/>
      <c r="Y18" s="398"/>
      <c r="Z18" s="399"/>
      <c r="AA18" s="397"/>
      <c r="AB18" s="398"/>
      <c r="AC18" s="398"/>
      <c r="AD18" s="399"/>
      <c r="AE18" s="397"/>
      <c r="AF18" s="398"/>
      <c r="AG18" s="398"/>
      <c r="AH18" s="399"/>
      <c r="AI18" s="397"/>
      <c r="AJ18" s="398"/>
      <c r="AK18" s="398"/>
      <c r="AL18" s="399"/>
      <c r="AM18" s="397"/>
      <c r="AN18" s="398"/>
      <c r="AO18" s="398"/>
      <c r="AP18" s="399"/>
      <c r="AQ18" s="397"/>
      <c r="AR18" s="398"/>
      <c r="AS18" s="398"/>
      <c r="AT18" s="399"/>
      <c r="AU18" s="397"/>
      <c r="AV18" s="398"/>
      <c r="AW18" s="398"/>
      <c r="AX18" s="399"/>
    </row>
    <row r="19" spans="1:50">
      <c r="A19" s="400"/>
      <c r="B19" s="401"/>
      <c r="C19" s="402"/>
      <c r="D19" s="403"/>
      <c r="E19" s="404"/>
      <c r="F19" s="405"/>
      <c r="G19" s="402"/>
      <c r="H19" s="406"/>
      <c r="I19" s="406"/>
      <c r="J19" s="405"/>
      <c r="K19" s="402"/>
      <c r="L19" s="406"/>
      <c r="M19" s="406"/>
      <c r="N19" s="405"/>
      <c r="O19" s="402"/>
      <c r="P19" s="406"/>
      <c r="Q19" s="406"/>
      <c r="R19" s="405"/>
      <c r="S19" s="402"/>
      <c r="T19" s="406"/>
      <c r="U19" s="406"/>
      <c r="V19" s="405"/>
      <c r="W19" s="402"/>
      <c r="X19" s="406"/>
      <c r="Y19" s="406"/>
      <c r="Z19" s="405"/>
      <c r="AA19" s="402"/>
      <c r="AB19" s="406"/>
      <c r="AC19" s="406"/>
      <c r="AD19" s="405"/>
      <c r="AE19" s="402"/>
      <c r="AF19" s="406"/>
      <c r="AG19" s="406"/>
      <c r="AH19" s="405"/>
      <c r="AI19" s="402"/>
      <c r="AJ19" s="406"/>
      <c r="AK19" s="406"/>
      <c r="AL19" s="405"/>
      <c r="AM19" s="402"/>
      <c r="AN19" s="406"/>
      <c r="AO19" s="406"/>
      <c r="AP19" s="405"/>
      <c r="AQ19" s="402"/>
      <c r="AR19" s="406"/>
      <c r="AS19" s="406"/>
      <c r="AT19" s="405"/>
      <c r="AU19" s="402"/>
      <c r="AV19" s="406"/>
      <c r="AW19" s="406"/>
      <c r="AX19" s="405"/>
    </row>
    <row r="20" spans="1:50">
      <c r="A20" s="886" t="s">
        <v>539</v>
      </c>
      <c r="B20" s="887"/>
      <c r="C20" s="407"/>
      <c r="D20" s="408"/>
      <c r="E20" s="409"/>
      <c r="F20" s="410"/>
      <c r="G20" s="407"/>
      <c r="H20" s="411"/>
      <c r="I20" s="411"/>
      <c r="J20" s="410"/>
      <c r="K20" s="412"/>
      <c r="L20" s="413"/>
      <c r="M20" s="413"/>
      <c r="N20" s="414"/>
      <c r="O20" s="412"/>
      <c r="P20" s="413"/>
      <c r="Q20" s="413"/>
      <c r="R20" s="414"/>
      <c r="S20" s="412"/>
      <c r="T20" s="413"/>
      <c r="U20" s="413"/>
      <c r="V20" s="414"/>
      <c r="W20" s="412"/>
      <c r="X20" s="413"/>
      <c r="Y20" s="413"/>
      <c r="Z20" s="414"/>
      <c r="AA20" s="412"/>
      <c r="AB20" s="413"/>
      <c r="AC20" s="413"/>
      <c r="AD20" s="414"/>
      <c r="AE20" s="412"/>
      <c r="AF20" s="413"/>
      <c r="AG20" s="413"/>
      <c r="AH20" s="414"/>
      <c r="AI20" s="412"/>
      <c r="AJ20" s="413"/>
      <c r="AK20" s="413"/>
      <c r="AL20" s="414"/>
      <c r="AM20" s="412"/>
      <c r="AN20" s="413"/>
      <c r="AO20" s="413"/>
      <c r="AP20" s="414"/>
      <c r="AQ20" s="407"/>
      <c r="AR20" s="411"/>
      <c r="AS20" s="411"/>
      <c r="AT20" s="410"/>
      <c r="AU20" s="407"/>
      <c r="AV20" s="411"/>
      <c r="AW20" s="411"/>
      <c r="AX20" s="410"/>
    </row>
    <row r="21" spans="1:50">
      <c r="A21" s="886"/>
      <c r="B21" s="887"/>
      <c r="C21" s="407"/>
      <c r="D21" s="408"/>
      <c r="E21" s="409"/>
      <c r="F21" s="410"/>
      <c r="G21" s="407"/>
      <c r="H21" s="411"/>
      <c r="I21" s="411"/>
      <c r="J21" s="410"/>
      <c r="K21" s="407"/>
      <c r="L21" s="416"/>
      <c r="M21" s="416"/>
      <c r="N21" s="417"/>
      <c r="O21" s="415"/>
      <c r="P21" s="416"/>
      <c r="Q21" s="416"/>
      <c r="R21" s="417"/>
      <c r="S21" s="415"/>
      <c r="T21" s="416"/>
      <c r="U21" s="416"/>
      <c r="V21" s="417"/>
      <c r="W21" s="415"/>
      <c r="X21" s="411"/>
      <c r="Y21" s="411"/>
      <c r="Z21" s="410"/>
      <c r="AA21" s="407"/>
      <c r="AB21" s="411"/>
      <c r="AC21" s="411"/>
      <c r="AD21" s="410"/>
      <c r="AE21" s="407"/>
      <c r="AF21" s="411"/>
      <c r="AG21" s="411"/>
      <c r="AH21" s="410"/>
      <c r="AI21" s="407"/>
      <c r="AJ21" s="411"/>
      <c r="AK21" s="411"/>
      <c r="AL21" s="410"/>
      <c r="AM21" s="407"/>
      <c r="AN21" s="411"/>
      <c r="AO21" s="411"/>
      <c r="AP21" s="410"/>
      <c r="AQ21" s="407"/>
      <c r="AR21" s="411"/>
      <c r="AS21" s="411"/>
      <c r="AT21" s="410"/>
      <c r="AU21" s="407"/>
      <c r="AV21" s="411"/>
      <c r="AW21" s="411"/>
      <c r="AX21" s="410"/>
    </row>
    <row r="22" spans="1:50">
      <c r="A22" s="400"/>
      <c r="B22" s="401"/>
      <c r="C22" s="420"/>
      <c r="D22" s="421"/>
      <c r="E22" s="422"/>
      <c r="F22" s="423"/>
      <c r="G22" s="420"/>
      <c r="H22" s="424"/>
      <c r="I22" s="424"/>
      <c r="J22" s="423"/>
      <c r="K22" s="420"/>
      <c r="L22" s="424"/>
      <c r="M22" s="424"/>
      <c r="N22" s="423"/>
      <c r="O22" s="420"/>
      <c r="P22" s="424"/>
      <c r="Q22" s="424"/>
      <c r="R22" s="423"/>
      <c r="S22" s="420"/>
      <c r="T22" s="424"/>
      <c r="U22" s="424"/>
      <c r="V22" s="423"/>
      <c r="W22" s="420"/>
      <c r="X22" s="424"/>
      <c r="Y22" s="424"/>
      <c r="Z22" s="423"/>
      <c r="AA22" s="420"/>
      <c r="AB22" s="424"/>
      <c r="AC22" s="424"/>
      <c r="AD22" s="423"/>
      <c r="AE22" s="420"/>
      <c r="AF22" s="424"/>
      <c r="AG22" s="424"/>
      <c r="AH22" s="423"/>
      <c r="AI22" s="420"/>
      <c r="AJ22" s="424"/>
      <c r="AK22" s="424"/>
      <c r="AL22" s="423"/>
      <c r="AM22" s="420"/>
      <c r="AN22" s="424"/>
      <c r="AO22" s="424"/>
      <c r="AP22" s="423"/>
      <c r="AQ22" s="420"/>
      <c r="AR22" s="424"/>
      <c r="AS22" s="424"/>
      <c r="AT22" s="423"/>
      <c r="AU22" s="420"/>
      <c r="AV22" s="424"/>
      <c r="AW22" s="424"/>
      <c r="AX22" s="423"/>
    </row>
    <row r="23" spans="1:50">
      <c r="A23" s="886" t="s">
        <v>540</v>
      </c>
      <c r="B23" s="887"/>
      <c r="C23" s="412"/>
      <c r="D23" s="427"/>
      <c r="E23" s="428"/>
      <c r="F23" s="414"/>
      <c r="G23" s="412"/>
      <c r="H23" s="413"/>
      <c r="I23" s="413"/>
      <c r="J23" s="414"/>
      <c r="K23" s="412"/>
      <c r="L23" s="413"/>
      <c r="M23" s="413"/>
      <c r="N23" s="414"/>
      <c r="O23" s="412"/>
      <c r="P23" s="413"/>
      <c r="Q23" s="413"/>
      <c r="R23" s="414"/>
      <c r="S23" s="412"/>
      <c r="T23" s="413"/>
      <c r="U23" s="413"/>
      <c r="V23" s="414"/>
      <c r="W23" s="412"/>
      <c r="X23" s="413"/>
      <c r="Y23" s="413"/>
      <c r="Z23" s="414"/>
      <c r="AA23" s="412"/>
      <c r="AB23" s="413"/>
      <c r="AC23" s="413"/>
      <c r="AD23" s="414"/>
      <c r="AE23" s="412"/>
      <c r="AF23" s="413"/>
      <c r="AG23" s="413"/>
      <c r="AH23" s="414"/>
      <c r="AI23" s="412"/>
      <c r="AJ23" s="413"/>
      <c r="AK23" s="413"/>
      <c r="AL23" s="414"/>
      <c r="AM23" s="412"/>
      <c r="AN23" s="413"/>
      <c r="AO23" s="413"/>
      <c r="AP23" s="414"/>
      <c r="AQ23" s="412"/>
      <c r="AR23" s="413"/>
      <c r="AS23" s="413"/>
      <c r="AT23" s="414"/>
      <c r="AU23" s="412"/>
      <c r="AV23" s="413"/>
      <c r="AW23" s="413"/>
      <c r="AX23" s="414"/>
    </row>
    <row r="24" spans="1:50">
      <c r="A24" s="886"/>
      <c r="B24" s="887"/>
      <c r="C24" s="407"/>
      <c r="D24" s="408"/>
      <c r="E24" s="409"/>
      <c r="F24" s="410"/>
      <c r="G24" s="407"/>
      <c r="H24" s="411"/>
      <c r="I24" s="411"/>
      <c r="J24" s="410"/>
      <c r="K24" s="407"/>
      <c r="L24" s="411"/>
      <c r="M24" s="411"/>
      <c r="N24" s="410"/>
      <c r="O24" s="407"/>
      <c r="P24" s="411"/>
      <c r="Q24" s="411"/>
      <c r="R24" s="410"/>
      <c r="S24" s="407"/>
      <c r="T24" s="411"/>
      <c r="U24" s="411"/>
      <c r="V24" s="410"/>
      <c r="W24" s="407"/>
      <c r="X24" s="411"/>
      <c r="Y24" s="411"/>
      <c r="Z24" s="410"/>
      <c r="AA24" s="407"/>
      <c r="AB24" s="411"/>
      <c r="AC24" s="411"/>
      <c r="AD24" s="410"/>
      <c r="AE24" s="407"/>
      <c r="AF24" s="411"/>
      <c r="AG24" s="411"/>
      <c r="AH24" s="410"/>
      <c r="AI24" s="407"/>
      <c r="AJ24" s="411"/>
      <c r="AK24" s="411"/>
      <c r="AL24" s="410"/>
      <c r="AM24" s="407"/>
      <c r="AN24" s="411"/>
      <c r="AO24" s="411"/>
      <c r="AP24" s="410"/>
      <c r="AQ24" s="407"/>
      <c r="AR24" s="411"/>
      <c r="AS24" s="411"/>
      <c r="AT24" s="410"/>
      <c r="AU24" s="407"/>
      <c r="AV24" s="411"/>
      <c r="AW24" s="411"/>
      <c r="AX24" s="410"/>
    </row>
    <row r="25" spans="1:50">
      <c r="A25" s="400"/>
      <c r="B25" s="403"/>
      <c r="C25" s="420"/>
      <c r="D25" s="421"/>
      <c r="E25" s="422"/>
      <c r="F25" s="423"/>
      <c r="G25" s="420"/>
      <c r="H25" s="424"/>
      <c r="I25" s="424"/>
      <c r="J25" s="423"/>
      <c r="K25" s="420"/>
      <c r="L25" s="424"/>
      <c r="M25" s="424"/>
      <c r="N25" s="423"/>
      <c r="O25" s="420"/>
      <c r="P25" s="424"/>
      <c r="Q25" s="424"/>
      <c r="R25" s="423"/>
      <c r="S25" s="420"/>
      <c r="T25" s="424"/>
      <c r="U25" s="424"/>
      <c r="V25" s="423"/>
      <c r="W25" s="420"/>
      <c r="X25" s="424"/>
      <c r="Y25" s="424"/>
      <c r="Z25" s="423"/>
      <c r="AA25" s="420"/>
      <c r="AB25" s="424"/>
      <c r="AC25" s="424"/>
      <c r="AD25" s="423"/>
      <c r="AE25" s="420"/>
      <c r="AF25" s="424"/>
      <c r="AG25" s="424"/>
      <c r="AH25" s="423"/>
      <c r="AI25" s="420"/>
      <c r="AJ25" s="424"/>
      <c r="AK25" s="424"/>
      <c r="AL25" s="423"/>
      <c r="AM25" s="420"/>
      <c r="AN25" s="424"/>
      <c r="AO25" s="424"/>
      <c r="AP25" s="423"/>
      <c r="AQ25" s="420"/>
      <c r="AR25" s="424"/>
      <c r="AS25" s="424"/>
      <c r="AT25" s="423"/>
      <c r="AU25" s="420"/>
      <c r="AV25" s="424"/>
      <c r="AW25" s="424"/>
      <c r="AX25" s="423"/>
    </row>
    <row r="26" spans="1:50">
      <c r="A26" s="886" t="s">
        <v>541</v>
      </c>
      <c r="B26" s="887"/>
      <c r="C26" s="412"/>
      <c r="D26" s="427"/>
      <c r="E26" s="428"/>
      <c r="F26" s="414"/>
      <c r="G26" s="407"/>
      <c r="H26" s="411"/>
      <c r="I26" s="411"/>
      <c r="J26" s="410"/>
      <c r="K26" s="407"/>
      <c r="L26" s="411"/>
      <c r="M26" s="411"/>
      <c r="N26" s="410"/>
      <c r="O26" s="407"/>
      <c r="P26" s="411"/>
      <c r="Q26" s="411"/>
      <c r="R26" s="410"/>
      <c r="S26" s="407"/>
      <c r="T26" s="411"/>
      <c r="U26" s="411"/>
      <c r="V26" s="410"/>
      <c r="W26" s="407"/>
      <c r="X26" s="411"/>
      <c r="Y26" s="411"/>
      <c r="Z26" s="410"/>
      <c r="AA26" s="407"/>
      <c r="AB26" s="411"/>
      <c r="AC26" s="411"/>
      <c r="AD26" s="410"/>
      <c r="AE26" s="407"/>
      <c r="AF26" s="411"/>
      <c r="AG26" s="411"/>
      <c r="AH26" s="410"/>
      <c r="AI26" s="412"/>
      <c r="AJ26" s="413"/>
      <c r="AK26" s="413"/>
      <c r="AL26" s="414"/>
      <c r="AM26" s="412"/>
      <c r="AN26" s="413"/>
      <c r="AO26" s="413"/>
      <c r="AP26" s="414"/>
      <c r="AQ26" s="412"/>
      <c r="AR26" s="413"/>
      <c r="AS26" s="413"/>
      <c r="AT26" s="414"/>
      <c r="AU26" s="412"/>
      <c r="AV26" s="413"/>
      <c r="AW26" s="413"/>
      <c r="AX26" s="414"/>
    </row>
    <row r="27" spans="1:50">
      <c r="A27" s="886"/>
      <c r="B27" s="887"/>
      <c r="C27" s="407"/>
      <c r="D27" s="408"/>
      <c r="E27" s="409"/>
      <c r="F27" s="410"/>
      <c r="G27" s="407"/>
      <c r="H27" s="411"/>
      <c r="I27" s="411"/>
      <c r="J27" s="410"/>
      <c r="K27" s="407"/>
      <c r="L27" s="411"/>
      <c r="M27" s="411"/>
      <c r="N27" s="410"/>
      <c r="O27" s="407"/>
      <c r="P27" s="411"/>
      <c r="Q27" s="411"/>
      <c r="R27" s="410"/>
      <c r="S27" s="407"/>
      <c r="T27" s="411"/>
      <c r="U27" s="411"/>
      <c r="V27" s="410"/>
      <c r="W27" s="407"/>
      <c r="X27" s="411"/>
      <c r="Y27" s="411"/>
      <c r="Z27" s="410"/>
      <c r="AA27" s="407"/>
      <c r="AB27" s="411"/>
      <c r="AC27" s="411"/>
      <c r="AD27" s="410"/>
      <c r="AE27" s="407"/>
      <c r="AF27" s="411"/>
      <c r="AG27" s="411"/>
      <c r="AH27" s="410"/>
      <c r="AI27" s="407"/>
      <c r="AJ27" s="411"/>
      <c r="AK27" s="411"/>
      <c r="AL27" s="410"/>
      <c r="AM27" s="407"/>
      <c r="AN27" s="411"/>
      <c r="AO27" s="411"/>
      <c r="AP27" s="410"/>
      <c r="AQ27" s="407"/>
      <c r="AR27" s="411"/>
      <c r="AS27" s="411"/>
      <c r="AT27" s="410"/>
      <c r="AU27" s="407"/>
      <c r="AV27" s="411"/>
      <c r="AW27" s="411"/>
      <c r="AX27" s="410"/>
    </row>
    <row r="28" spans="1:50">
      <c r="A28" s="400"/>
      <c r="B28" s="403"/>
      <c r="C28" s="420"/>
      <c r="D28" s="421"/>
      <c r="E28" s="422"/>
      <c r="F28" s="423"/>
      <c r="G28" s="420"/>
      <c r="H28" s="424"/>
      <c r="I28" s="424"/>
      <c r="J28" s="423"/>
      <c r="K28" s="420"/>
      <c r="L28" s="424"/>
      <c r="M28" s="424"/>
      <c r="N28" s="423"/>
      <c r="O28" s="420"/>
      <c r="P28" s="424"/>
      <c r="Q28" s="424"/>
      <c r="R28" s="423"/>
      <c r="S28" s="420"/>
      <c r="T28" s="424"/>
      <c r="U28" s="424"/>
      <c r="V28" s="423"/>
      <c r="W28" s="420"/>
      <c r="X28" s="424"/>
      <c r="Y28" s="424"/>
      <c r="Z28" s="423"/>
      <c r="AA28" s="420"/>
      <c r="AB28" s="424"/>
      <c r="AC28" s="424"/>
      <c r="AD28" s="423"/>
      <c r="AE28" s="420"/>
      <c r="AF28" s="424"/>
      <c r="AG28" s="424"/>
      <c r="AH28" s="423"/>
      <c r="AI28" s="420"/>
      <c r="AJ28" s="424"/>
      <c r="AK28" s="424"/>
      <c r="AL28" s="423"/>
      <c r="AM28" s="420"/>
      <c r="AN28" s="424"/>
      <c r="AO28" s="424"/>
      <c r="AP28" s="423"/>
      <c r="AQ28" s="420"/>
      <c r="AR28" s="424"/>
      <c r="AS28" s="424"/>
      <c r="AT28" s="423"/>
      <c r="AU28" s="420"/>
      <c r="AV28" s="424"/>
      <c r="AW28" s="424"/>
      <c r="AX28" s="423"/>
    </row>
    <row r="29" spans="1:50">
      <c r="A29" s="886" t="s">
        <v>542</v>
      </c>
      <c r="B29" s="887"/>
      <c r="C29" s="407"/>
      <c r="D29" s="408"/>
      <c r="E29" s="409"/>
      <c r="F29" s="410"/>
      <c r="G29" s="412"/>
      <c r="H29" s="413"/>
      <c r="I29" s="413"/>
      <c r="J29" s="414"/>
      <c r="K29" s="412"/>
      <c r="L29" s="413"/>
      <c r="M29" s="413"/>
      <c r="N29" s="414"/>
      <c r="O29" s="412"/>
      <c r="P29" s="413"/>
      <c r="Q29" s="413"/>
      <c r="R29" s="414"/>
      <c r="S29" s="412"/>
      <c r="T29" s="413"/>
      <c r="U29" s="413"/>
      <c r="V29" s="414"/>
      <c r="W29" s="412"/>
      <c r="X29" s="413"/>
      <c r="Y29" s="413"/>
      <c r="Z29" s="414"/>
      <c r="AA29" s="412"/>
      <c r="AB29" s="413"/>
      <c r="AC29" s="413"/>
      <c r="AD29" s="414"/>
      <c r="AE29" s="412"/>
      <c r="AF29" s="413"/>
      <c r="AG29" s="413"/>
      <c r="AH29" s="414"/>
      <c r="AI29" s="412"/>
      <c r="AJ29" s="413"/>
      <c r="AK29" s="413"/>
      <c r="AL29" s="414"/>
      <c r="AM29" s="412"/>
      <c r="AN29" s="413"/>
      <c r="AO29" s="413"/>
      <c r="AP29" s="414"/>
      <c r="AQ29" s="412"/>
      <c r="AR29" s="413"/>
      <c r="AS29" s="413"/>
      <c r="AT29" s="414"/>
      <c r="AU29" s="407"/>
      <c r="AV29" s="411"/>
      <c r="AW29" s="411"/>
      <c r="AX29" s="410"/>
    </row>
    <row r="30" spans="1:50">
      <c r="A30" s="886"/>
      <c r="B30" s="887"/>
      <c r="C30" s="407"/>
      <c r="D30" s="408"/>
      <c r="E30" s="409"/>
      <c r="F30" s="410"/>
      <c r="G30" s="407"/>
      <c r="H30" s="411"/>
      <c r="I30" s="411"/>
      <c r="J30" s="410"/>
      <c r="K30" s="407"/>
      <c r="L30" s="411"/>
      <c r="M30" s="416"/>
      <c r="N30" s="417"/>
      <c r="O30" s="415"/>
      <c r="P30" s="416"/>
      <c r="Q30" s="416"/>
      <c r="R30" s="417"/>
      <c r="S30" s="415"/>
      <c r="T30" s="416"/>
      <c r="U30" s="416"/>
      <c r="V30" s="417"/>
      <c r="W30" s="415"/>
      <c r="X30" s="416"/>
      <c r="Y30" s="416"/>
      <c r="Z30" s="417"/>
      <c r="AA30" s="415"/>
      <c r="AB30" s="416"/>
      <c r="AC30" s="416"/>
      <c r="AD30" s="417"/>
      <c r="AE30" s="415"/>
      <c r="AF30" s="416"/>
      <c r="AG30" s="416"/>
      <c r="AH30" s="417"/>
      <c r="AI30" s="415"/>
      <c r="AJ30" s="416"/>
      <c r="AK30" s="416"/>
      <c r="AL30" s="417"/>
      <c r="AM30" s="415"/>
      <c r="AN30" s="416"/>
      <c r="AO30" s="416"/>
      <c r="AP30" s="417"/>
      <c r="AQ30" s="407"/>
      <c r="AR30" s="411"/>
      <c r="AS30" s="411"/>
      <c r="AT30" s="410"/>
      <c r="AU30" s="407"/>
      <c r="AV30" s="411"/>
      <c r="AW30" s="411"/>
      <c r="AX30" s="410"/>
    </row>
    <row r="31" spans="1:50">
      <c r="A31" s="400"/>
      <c r="B31" s="403"/>
      <c r="C31" s="402"/>
      <c r="D31" s="403"/>
      <c r="E31" s="404"/>
      <c r="F31" s="405"/>
      <c r="G31" s="402"/>
      <c r="H31" s="406"/>
      <c r="I31" s="406"/>
      <c r="J31" s="405"/>
      <c r="K31" s="402"/>
      <c r="L31" s="406"/>
      <c r="M31" s="406"/>
      <c r="N31" s="405"/>
      <c r="O31" s="402"/>
      <c r="P31" s="406"/>
      <c r="Q31" s="406"/>
      <c r="R31" s="405"/>
      <c r="S31" s="402"/>
      <c r="T31" s="406"/>
      <c r="U31" s="406"/>
      <c r="V31" s="405"/>
      <c r="W31" s="402"/>
      <c r="X31" s="406"/>
      <c r="Y31" s="406"/>
      <c r="Z31" s="405"/>
      <c r="AA31" s="402"/>
      <c r="AB31" s="406"/>
      <c r="AC31" s="406"/>
      <c r="AD31" s="405"/>
      <c r="AE31" s="402"/>
      <c r="AF31" s="406"/>
      <c r="AG31" s="406"/>
      <c r="AH31" s="405"/>
      <c r="AI31" s="402"/>
      <c r="AJ31" s="406"/>
      <c r="AK31" s="406"/>
      <c r="AL31" s="405"/>
      <c r="AM31" s="402"/>
      <c r="AN31" s="406"/>
      <c r="AO31" s="406"/>
      <c r="AP31" s="405"/>
      <c r="AQ31" s="402"/>
      <c r="AR31" s="406"/>
      <c r="AS31" s="406"/>
      <c r="AT31" s="405"/>
      <c r="AU31" s="402"/>
      <c r="AV31" s="406"/>
      <c r="AW31" s="406"/>
      <c r="AX31" s="405"/>
    </row>
    <row r="32" spans="1:50">
      <c r="A32" s="888" t="s">
        <v>543</v>
      </c>
      <c r="B32" s="889"/>
      <c r="C32" s="397"/>
      <c r="D32" s="398"/>
      <c r="E32" s="398"/>
      <c r="F32" s="399"/>
      <c r="G32" s="397"/>
      <c r="H32" s="398"/>
      <c r="I32" s="398"/>
      <c r="J32" s="399"/>
      <c r="K32" s="397"/>
      <c r="L32" s="398"/>
      <c r="M32" s="398"/>
      <c r="N32" s="399"/>
      <c r="O32" s="397"/>
      <c r="P32" s="398"/>
      <c r="Q32" s="398"/>
      <c r="R32" s="399"/>
      <c r="S32" s="397"/>
      <c r="T32" s="398"/>
      <c r="U32" s="398"/>
      <c r="V32" s="399"/>
      <c r="W32" s="397"/>
      <c r="X32" s="398"/>
      <c r="Y32" s="398"/>
      <c r="Z32" s="399"/>
      <c r="AA32" s="397"/>
      <c r="AB32" s="398"/>
      <c r="AC32" s="398"/>
      <c r="AD32" s="399"/>
      <c r="AE32" s="397"/>
      <c r="AF32" s="398"/>
      <c r="AG32" s="398"/>
      <c r="AH32" s="399"/>
      <c r="AI32" s="397"/>
      <c r="AJ32" s="398"/>
      <c r="AK32" s="398"/>
      <c r="AL32" s="399"/>
      <c r="AM32" s="397"/>
      <c r="AN32" s="398"/>
      <c r="AO32" s="398"/>
      <c r="AP32" s="399"/>
      <c r="AQ32" s="397"/>
      <c r="AR32" s="398"/>
      <c r="AS32" s="398"/>
      <c r="AT32" s="399"/>
      <c r="AU32" s="397"/>
      <c r="AV32" s="398"/>
      <c r="AW32" s="398"/>
      <c r="AX32" s="399"/>
    </row>
    <row r="33" spans="1:50">
      <c r="A33" s="400"/>
      <c r="B33" s="403"/>
      <c r="C33" s="402"/>
      <c r="D33" s="403"/>
      <c r="E33" s="404"/>
      <c r="F33" s="405"/>
      <c r="G33" s="402"/>
      <c r="H33" s="406"/>
      <c r="I33" s="406"/>
      <c r="J33" s="405"/>
      <c r="K33" s="402"/>
      <c r="L33" s="406"/>
      <c r="M33" s="406"/>
      <c r="N33" s="405"/>
      <c r="O33" s="402"/>
      <c r="P33" s="406"/>
      <c r="Q33" s="406"/>
      <c r="R33" s="405"/>
      <c r="S33" s="402"/>
      <c r="T33" s="406"/>
      <c r="U33" s="406"/>
      <c r="V33" s="405"/>
      <c r="W33" s="402"/>
      <c r="X33" s="406"/>
      <c r="Y33" s="406"/>
      <c r="Z33" s="405"/>
      <c r="AA33" s="402"/>
      <c r="AB33" s="406"/>
      <c r="AC33" s="406"/>
      <c r="AD33" s="405"/>
      <c r="AE33" s="402"/>
      <c r="AF33" s="406"/>
      <c r="AG33" s="406"/>
      <c r="AH33" s="405"/>
      <c r="AI33" s="402"/>
      <c r="AJ33" s="406"/>
      <c r="AK33" s="406"/>
      <c r="AL33" s="405"/>
      <c r="AM33" s="402"/>
      <c r="AN33" s="406"/>
      <c r="AO33" s="406"/>
      <c r="AP33" s="405"/>
      <c r="AQ33" s="402"/>
      <c r="AR33" s="406"/>
      <c r="AS33" s="406"/>
      <c r="AT33" s="405"/>
      <c r="AU33" s="402"/>
      <c r="AV33" s="406"/>
      <c r="AW33" s="406"/>
      <c r="AX33" s="405"/>
    </row>
    <row r="34" spans="1:50">
      <c r="A34" s="890" t="s">
        <v>544</v>
      </c>
      <c r="B34" s="891"/>
      <c r="C34" s="412"/>
      <c r="D34" s="427"/>
      <c r="E34" s="428"/>
      <c r="F34" s="414"/>
      <c r="G34" s="412"/>
      <c r="H34" s="413"/>
      <c r="I34" s="413"/>
      <c r="J34" s="414"/>
      <c r="K34" s="412"/>
      <c r="L34" s="413"/>
      <c r="M34" s="413"/>
      <c r="N34" s="414"/>
      <c r="O34" s="412"/>
      <c r="P34" s="413"/>
      <c r="Q34" s="413"/>
      <c r="R34" s="414"/>
      <c r="S34" s="412"/>
      <c r="T34" s="413"/>
      <c r="U34" s="413"/>
      <c r="V34" s="414"/>
      <c r="W34" s="412"/>
      <c r="X34" s="413"/>
      <c r="Y34" s="413"/>
      <c r="Z34" s="414"/>
      <c r="AA34" s="412"/>
      <c r="AB34" s="413"/>
      <c r="AC34" s="413"/>
      <c r="AD34" s="414"/>
      <c r="AE34" s="412"/>
      <c r="AF34" s="413"/>
      <c r="AG34" s="413"/>
      <c r="AH34" s="414"/>
      <c r="AI34" s="412"/>
      <c r="AJ34" s="413"/>
      <c r="AK34" s="413"/>
      <c r="AL34" s="414"/>
      <c r="AM34" s="412"/>
      <c r="AN34" s="413"/>
      <c r="AO34" s="413"/>
      <c r="AP34" s="414"/>
      <c r="AQ34" s="412"/>
      <c r="AR34" s="413"/>
      <c r="AS34" s="413"/>
      <c r="AT34" s="414"/>
      <c r="AU34" s="412"/>
      <c r="AV34" s="413"/>
      <c r="AW34" s="413"/>
      <c r="AX34" s="414"/>
    </row>
    <row r="35" spans="1:50">
      <c r="A35" s="890"/>
      <c r="B35" s="891"/>
      <c r="C35" s="415"/>
      <c r="D35" s="429"/>
      <c r="E35" s="430"/>
      <c r="F35" s="417"/>
      <c r="G35" s="415"/>
      <c r="H35" s="416"/>
      <c r="I35" s="416"/>
      <c r="J35" s="417"/>
      <c r="K35" s="415"/>
      <c r="L35" s="416"/>
      <c r="M35" s="416"/>
      <c r="N35" s="417"/>
      <c r="O35" s="415"/>
      <c r="P35" s="416"/>
      <c r="Q35" s="416"/>
      <c r="R35" s="417"/>
      <c r="S35" s="415"/>
      <c r="T35" s="416"/>
      <c r="U35" s="416"/>
      <c r="V35" s="417"/>
      <c r="W35" s="415"/>
      <c r="X35" s="416"/>
      <c r="Y35" s="416"/>
      <c r="Z35" s="417"/>
      <c r="AA35" s="415"/>
      <c r="AB35" s="416"/>
      <c r="AC35" s="416"/>
      <c r="AD35" s="417"/>
      <c r="AE35" s="415"/>
      <c r="AF35" s="416"/>
      <c r="AG35" s="416"/>
      <c r="AH35" s="417"/>
      <c r="AI35" s="415"/>
      <c r="AJ35" s="416"/>
      <c r="AK35" s="416"/>
      <c r="AL35" s="417"/>
      <c r="AM35" s="415"/>
      <c r="AN35" s="416"/>
      <c r="AO35" s="416"/>
      <c r="AP35" s="417"/>
      <c r="AQ35" s="415"/>
      <c r="AR35" s="416"/>
      <c r="AS35" s="416"/>
      <c r="AT35" s="417"/>
      <c r="AU35" s="415"/>
      <c r="AV35" s="416"/>
      <c r="AW35" s="416"/>
      <c r="AX35" s="417"/>
    </row>
    <row r="36" spans="1:50">
      <c r="A36" s="400"/>
      <c r="B36" s="403"/>
      <c r="C36" s="420"/>
      <c r="D36" s="421"/>
      <c r="E36" s="422"/>
      <c r="F36" s="423"/>
      <c r="G36" s="420"/>
      <c r="H36" s="424"/>
      <c r="I36" s="424"/>
      <c r="J36" s="423"/>
      <c r="K36" s="420"/>
      <c r="L36" s="424"/>
      <c r="M36" s="424"/>
      <c r="N36" s="423"/>
      <c r="O36" s="420"/>
      <c r="P36" s="424"/>
      <c r="Q36" s="424"/>
      <c r="R36" s="423"/>
      <c r="S36" s="420"/>
      <c r="T36" s="424"/>
      <c r="U36" s="424"/>
      <c r="V36" s="423"/>
      <c r="W36" s="420"/>
      <c r="X36" s="424"/>
      <c r="Y36" s="424"/>
      <c r="Z36" s="423"/>
      <c r="AA36" s="420"/>
      <c r="AB36" s="424"/>
      <c r="AC36" s="424"/>
      <c r="AD36" s="423"/>
      <c r="AE36" s="420"/>
      <c r="AF36" s="424"/>
      <c r="AG36" s="424"/>
      <c r="AH36" s="423"/>
      <c r="AI36" s="420"/>
      <c r="AJ36" s="424"/>
      <c r="AK36" s="424"/>
      <c r="AL36" s="423"/>
      <c r="AM36" s="420"/>
      <c r="AN36" s="424"/>
      <c r="AO36" s="424"/>
      <c r="AP36" s="423"/>
      <c r="AQ36" s="420"/>
      <c r="AR36" s="424"/>
      <c r="AS36" s="424"/>
      <c r="AT36" s="423"/>
      <c r="AU36" s="420"/>
      <c r="AV36" s="424"/>
      <c r="AW36" s="424"/>
      <c r="AX36" s="423"/>
    </row>
    <row r="37" spans="1:50" ht="15" customHeight="1">
      <c r="A37" s="892" t="s">
        <v>545</v>
      </c>
      <c r="B37" s="893"/>
      <c r="C37" s="412"/>
      <c r="D37" s="427"/>
      <c r="E37" s="428"/>
      <c r="F37" s="414"/>
      <c r="G37" s="412"/>
      <c r="H37" s="413"/>
      <c r="I37" s="413"/>
      <c r="J37" s="414"/>
      <c r="K37" s="412"/>
      <c r="L37" s="413"/>
      <c r="M37" s="413"/>
      <c r="N37" s="414"/>
      <c r="O37" s="412"/>
      <c r="P37" s="413"/>
      <c r="Q37" s="413"/>
      <c r="R37" s="414"/>
      <c r="S37" s="412"/>
      <c r="T37" s="413"/>
      <c r="U37" s="413"/>
      <c r="V37" s="414"/>
      <c r="W37" s="412"/>
      <c r="X37" s="413"/>
      <c r="Y37" s="413"/>
      <c r="Z37" s="414"/>
      <c r="AA37" s="412"/>
      <c r="AB37" s="413"/>
      <c r="AC37" s="413"/>
      <c r="AD37" s="414"/>
      <c r="AE37" s="412"/>
      <c r="AF37" s="413"/>
      <c r="AG37" s="413"/>
      <c r="AH37" s="414"/>
      <c r="AI37" s="412"/>
      <c r="AJ37" s="413"/>
      <c r="AK37" s="413"/>
      <c r="AL37" s="414"/>
      <c r="AM37" s="412"/>
      <c r="AN37" s="413"/>
      <c r="AO37" s="413"/>
      <c r="AP37" s="414"/>
      <c r="AQ37" s="412"/>
      <c r="AR37" s="413"/>
      <c r="AS37" s="413"/>
      <c r="AT37" s="414"/>
      <c r="AU37" s="412"/>
      <c r="AV37" s="413"/>
      <c r="AW37" s="413"/>
      <c r="AX37" s="414"/>
    </row>
    <row r="38" spans="1:50">
      <c r="A38" s="892"/>
      <c r="B38" s="893"/>
      <c r="C38" s="415"/>
      <c r="D38" s="429"/>
      <c r="E38" s="430"/>
      <c r="F38" s="417"/>
      <c r="G38" s="415"/>
      <c r="H38" s="416"/>
      <c r="I38" s="416"/>
      <c r="J38" s="417"/>
      <c r="K38" s="415"/>
      <c r="L38" s="416"/>
      <c r="M38" s="416"/>
      <c r="N38" s="417"/>
      <c r="O38" s="415"/>
      <c r="P38" s="416"/>
      <c r="Q38" s="416"/>
      <c r="R38" s="417"/>
      <c r="S38" s="415"/>
      <c r="T38" s="416"/>
      <c r="U38" s="416"/>
      <c r="V38" s="417"/>
      <c r="W38" s="415"/>
      <c r="X38" s="416"/>
      <c r="Y38" s="416"/>
      <c r="Z38" s="417"/>
      <c r="AA38" s="415"/>
      <c r="AB38" s="416"/>
      <c r="AC38" s="416"/>
      <c r="AD38" s="417"/>
      <c r="AE38" s="415"/>
      <c r="AF38" s="416"/>
      <c r="AG38" s="416"/>
      <c r="AH38" s="417"/>
      <c r="AI38" s="415"/>
      <c r="AJ38" s="416"/>
      <c r="AK38" s="416"/>
      <c r="AL38" s="417"/>
      <c r="AM38" s="415"/>
      <c r="AN38" s="416"/>
      <c r="AO38" s="416"/>
      <c r="AP38" s="417"/>
      <c r="AQ38" s="415"/>
      <c r="AR38" s="416"/>
      <c r="AS38" s="416"/>
      <c r="AT38" s="417"/>
      <c r="AU38" s="415"/>
      <c r="AV38" s="416"/>
      <c r="AW38" s="416"/>
      <c r="AX38" s="417"/>
    </row>
    <row r="39" spans="1:50">
      <c r="A39" s="400"/>
      <c r="B39" s="403"/>
      <c r="C39" s="420"/>
      <c r="D39" s="421"/>
      <c r="E39" s="422"/>
      <c r="F39" s="423"/>
      <c r="G39" s="420"/>
      <c r="H39" s="424"/>
      <c r="I39" s="424"/>
      <c r="J39" s="423"/>
      <c r="K39" s="420"/>
      <c r="L39" s="424"/>
      <c r="M39" s="424"/>
      <c r="N39" s="423"/>
      <c r="O39" s="420"/>
      <c r="P39" s="424"/>
      <c r="Q39" s="424"/>
      <c r="R39" s="423"/>
      <c r="S39" s="420"/>
      <c r="T39" s="424"/>
      <c r="U39" s="424"/>
      <c r="V39" s="423"/>
      <c r="W39" s="420"/>
      <c r="X39" s="424"/>
      <c r="Y39" s="424"/>
      <c r="Z39" s="423"/>
      <c r="AA39" s="420"/>
      <c r="AB39" s="424"/>
      <c r="AC39" s="424"/>
      <c r="AD39" s="423"/>
      <c r="AE39" s="420"/>
      <c r="AF39" s="424"/>
      <c r="AG39" s="424"/>
      <c r="AH39" s="423"/>
      <c r="AI39" s="420"/>
      <c r="AJ39" s="424"/>
      <c r="AK39" s="424"/>
      <c r="AL39" s="423"/>
      <c r="AM39" s="420"/>
      <c r="AN39" s="424"/>
      <c r="AO39" s="424"/>
      <c r="AP39" s="423"/>
      <c r="AQ39" s="420"/>
      <c r="AR39" s="424"/>
      <c r="AS39" s="424"/>
      <c r="AT39" s="423"/>
      <c r="AU39" s="420"/>
      <c r="AV39" s="424"/>
      <c r="AW39" s="424"/>
      <c r="AX39" s="423"/>
    </row>
    <row r="40" spans="1:50">
      <c r="A40" s="886" t="s">
        <v>546</v>
      </c>
      <c r="B40" s="887"/>
      <c r="C40" s="407"/>
      <c r="D40" s="408"/>
      <c r="E40" s="409"/>
      <c r="F40" s="410"/>
      <c r="G40" s="407"/>
      <c r="H40" s="411"/>
      <c r="I40" s="411"/>
      <c r="J40" s="410"/>
      <c r="K40" s="407"/>
      <c r="L40" s="411"/>
      <c r="M40" s="411"/>
      <c r="N40" s="410"/>
      <c r="O40" s="407"/>
      <c r="P40" s="411"/>
      <c r="Q40" s="411"/>
      <c r="R40" s="410"/>
      <c r="S40" s="407"/>
      <c r="T40" s="411"/>
      <c r="U40" s="411"/>
      <c r="V40" s="410"/>
      <c r="W40" s="407"/>
      <c r="X40" s="411"/>
      <c r="Y40" s="411"/>
      <c r="Z40" s="410"/>
      <c r="AA40" s="407"/>
      <c r="AB40" s="411"/>
      <c r="AC40" s="411"/>
      <c r="AD40" s="410"/>
      <c r="AE40" s="412"/>
      <c r="AF40" s="413"/>
      <c r="AG40" s="413"/>
      <c r="AH40" s="414"/>
      <c r="AI40" s="412"/>
      <c r="AJ40" s="413"/>
      <c r="AK40" s="413"/>
      <c r="AL40" s="414"/>
      <c r="AM40" s="412"/>
      <c r="AN40" s="413"/>
      <c r="AO40" s="413"/>
      <c r="AP40" s="414"/>
      <c r="AQ40" s="412"/>
      <c r="AR40" s="413"/>
      <c r="AS40" s="413"/>
      <c r="AT40" s="414"/>
      <c r="AU40" s="407"/>
      <c r="AV40" s="411"/>
      <c r="AW40" s="411"/>
      <c r="AX40" s="410"/>
    </row>
    <row r="41" spans="1:50">
      <c r="A41" s="886"/>
      <c r="B41" s="887"/>
      <c r="C41" s="407"/>
      <c r="D41" s="408"/>
      <c r="E41" s="409"/>
      <c r="F41" s="410"/>
      <c r="G41" s="407"/>
      <c r="H41" s="411"/>
      <c r="I41" s="411"/>
      <c r="J41" s="410"/>
      <c r="K41" s="407"/>
      <c r="L41" s="411"/>
      <c r="M41" s="411"/>
      <c r="N41" s="410"/>
      <c r="O41" s="407"/>
      <c r="P41" s="411"/>
      <c r="Q41" s="411"/>
      <c r="R41" s="410"/>
      <c r="S41" s="407"/>
      <c r="T41" s="411"/>
      <c r="U41" s="411"/>
      <c r="V41" s="410"/>
      <c r="W41" s="407"/>
      <c r="X41" s="411"/>
      <c r="Y41" s="411"/>
      <c r="Z41" s="410"/>
      <c r="AA41" s="407"/>
      <c r="AB41" s="411"/>
      <c r="AC41" s="411"/>
      <c r="AD41" s="410"/>
      <c r="AE41" s="415"/>
      <c r="AF41" s="416"/>
      <c r="AG41" s="416"/>
      <c r="AH41" s="417"/>
      <c r="AI41" s="415"/>
      <c r="AJ41" s="416"/>
      <c r="AK41" s="416"/>
      <c r="AL41" s="417"/>
      <c r="AM41" s="415"/>
      <c r="AN41" s="416"/>
      <c r="AO41" s="416"/>
      <c r="AP41" s="417"/>
      <c r="AQ41" s="415"/>
      <c r="AR41" s="416"/>
      <c r="AS41" s="416"/>
      <c r="AT41" s="417"/>
      <c r="AU41" s="407"/>
      <c r="AV41" s="411"/>
      <c r="AW41" s="411"/>
      <c r="AX41" s="410"/>
    </row>
    <row r="42" spans="1:50">
      <c r="A42" s="400"/>
      <c r="B42" s="403"/>
      <c r="C42" s="420"/>
      <c r="D42" s="421"/>
      <c r="E42" s="422"/>
      <c r="F42" s="423"/>
      <c r="G42" s="420"/>
      <c r="H42" s="424"/>
      <c r="I42" s="424"/>
      <c r="J42" s="423"/>
      <c r="K42" s="420"/>
      <c r="L42" s="424"/>
      <c r="M42" s="424"/>
      <c r="N42" s="423"/>
      <c r="O42" s="420"/>
      <c r="P42" s="424"/>
      <c r="Q42" s="424"/>
      <c r="R42" s="423"/>
      <c r="S42" s="420"/>
      <c r="T42" s="424"/>
      <c r="U42" s="424"/>
      <c r="V42" s="423"/>
      <c r="W42" s="420"/>
      <c r="X42" s="424"/>
      <c r="Y42" s="424"/>
      <c r="Z42" s="423"/>
      <c r="AA42" s="420"/>
      <c r="AB42" s="424"/>
      <c r="AC42" s="424"/>
      <c r="AD42" s="423"/>
      <c r="AE42" s="420"/>
      <c r="AF42" s="424"/>
      <c r="AG42" s="424"/>
      <c r="AH42" s="423"/>
      <c r="AI42" s="420"/>
      <c r="AJ42" s="424"/>
      <c r="AK42" s="424"/>
      <c r="AL42" s="423"/>
      <c r="AM42" s="420"/>
      <c r="AN42" s="424"/>
      <c r="AO42" s="424"/>
      <c r="AP42" s="423"/>
      <c r="AQ42" s="420"/>
      <c r="AR42" s="424"/>
      <c r="AS42" s="424"/>
      <c r="AT42" s="423"/>
      <c r="AU42" s="420"/>
      <c r="AV42" s="424"/>
      <c r="AW42" s="424"/>
      <c r="AX42" s="423"/>
    </row>
    <row r="43" spans="1:50">
      <c r="A43" s="888" t="s">
        <v>547</v>
      </c>
      <c r="B43" s="889"/>
      <c r="C43" s="397"/>
      <c r="D43" s="398"/>
      <c r="E43" s="398"/>
      <c r="F43" s="399"/>
      <c r="G43" s="397"/>
      <c r="H43" s="398"/>
      <c r="I43" s="398"/>
      <c r="J43" s="399"/>
      <c r="K43" s="397"/>
      <c r="L43" s="398"/>
      <c r="M43" s="398"/>
      <c r="N43" s="399"/>
      <c r="O43" s="397"/>
      <c r="P43" s="398"/>
      <c r="Q43" s="398"/>
      <c r="R43" s="399"/>
      <c r="S43" s="397"/>
      <c r="T43" s="398"/>
      <c r="U43" s="398"/>
      <c r="V43" s="399"/>
      <c r="W43" s="397"/>
      <c r="X43" s="398"/>
      <c r="Y43" s="398"/>
      <c r="Z43" s="399"/>
      <c r="AA43" s="397"/>
      <c r="AB43" s="398"/>
      <c r="AC43" s="398"/>
      <c r="AD43" s="399"/>
      <c r="AE43" s="397"/>
      <c r="AF43" s="398"/>
      <c r="AG43" s="398"/>
      <c r="AH43" s="399"/>
      <c r="AI43" s="397"/>
      <c r="AJ43" s="398"/>
      <c r="AK43" s="398"/>
      <c r="AL43" s="399"/>
      <c r="AM43" s="397"/>
      <c r="AN43" s="398"/>
      <c r="AO43" s="398"/>
      <c r="AP43" s="399"/>
      <c r="AQ43" s="397"/>
      <c r="AR43" s="398"/>
      <c r="AS43" s="398"/>
      <c r="AT43" s="399"/>
      <c r="AU43" s="397"/>
      <c r="AV43" s="398"/>
      <c r="AW43" s="398"/>
      <c r="AX43" s="399"/>
    </row>
    <row r="44" spans="1:50">
      <c r="A44" s="400"/>
      <c r="B44" s="403"/>
      <c r="C44" s="402"/>
      <c r="D44" s="403"/>
      <c r="E44" s="404"/>
      <c r="F44" s="405"/>
      <c r="G44" s="402"/>
      <c r="H44" s="406"/>
      <c r="I44" s="406"/>
      <c r="J44" s="405"/>
      <c r="K44" s="402"/>
      <c r="L44" s="406"/>
      <c r="M44" s="406"/>
      <c r="N44" s="405"/>
      <c r="O44" s="402"/>
      <c r="P44" s="406"/>
      <c r="Q44" s="406"/>
      <c r="R44" s="405"/>
      <c r="S44" s="402"/>
      <c r="T44" s="406"/>
      <c r="U44" s="406"/>
      <c r="V44" s="405"/>
      <c r="W44" s="402"/>
      <c r="X44" s="406"/>
      <c r="Y44" s="406"/>
      <c r="Z44" s="405"/>
      <c r="AA44" s="402"/>
      <c r="AB44" s="406"/>
      <c r="AC44" s="406"/>
      <c r="AD44" s="405"/>
      <c r="AE44" s="402"/>
      <c r="AF44" s="406"/>
      <c r="AG44" s="406"/>
      <c r="AH44" s="405"/>
      <c r="AI44" s="402"/>
      <c r="AJ44" s="406"/>
      <c r="AK44" s="406"/>
      <c r="AL44" s="405"/>
      <c r="AM44" s="402"/>
      <c r="AN44" s="406"/>
      <c r="AO44" s="406"/>
      <c r="AP44" s="405"/>
      <c r="AQ44" s="402"/>
      <c r="AR44" s="406"/>
      <c r="AS44" s="406"/>
      <c r="AT44" s="405"/>
      <c r="AU44" s="402"/>
      <c r="AV44" s="406"/>
      <c r="AW44" s="406"/>
      <c r="AX44" s="405"/>
    </row>
    <row r="45" spans="1:50">
      <c r="A45" s="886" t="s">
        <v>548</v>
      </c>
      <c r="B45" s="887"/>
      <c r="C45" s="407"/>
      <c r="D45" s="408"/>
      <c r="E45" s="409"/>
      <c r="F45" s="410"/>
      <c r="G45" s="407"/>
      <c r="H45" s="411"/>
      <c r="I45" s="411"/>
      <c r="J45" s="410"/>
      <c r="K45" s="412"/>
      <c r="L45" s="413"/>
      <c r="M45" s="413"/>
      <c r="N45" s="414"/>
      <c r="O45" s="412"/>
      <c r="P45" s="413"/>
      <c r="Q45" s="413"/>
      <c r="R45" s="414"/>
      <c r="S45" s="412"/>
      <c r="T45" s="413"/>
      <c r="U45" s="413"/>
      <c r="V45" s="414"/>
      <c r="W45" s="412"/>
      <c r="X45" s="413"/>
      <c r="Y45" s="413"/>
      <c r="Z45" s="414"/>
      <c r="AA45" s="412"/>
      <c r="AB45" s="413"/>
      <c r="AC45" s="413"/>
      <c r="AD45" s="414"/>
      <c r="AE45" s="412"/>
      <c r="AF45" s="413"/>
      <c r="AG45" s="413"/>
      <c r="AH45" s="414"/>
      <c r="AI45" s="412"/>
      <c r="AJ45" s="413"/>
      <c r="AK45" s="413"/>
      <c r="AL45" s="414"/>
      <c r="AM45" s="412"/>
      <c r="AN45" s="413"/>
      <c r="AO45" s="413"/>
      <c r="AP45" s="414"/>
      <c r="AQ45" s="407"/>
      <c r="AR45" s="411"/>
      <c r="AS45" s="411"/>
      <c r="AT45" s="410"/>
      <c r="AU45" s="407"/>
      <c r="AV45" s="411"/>
      <c r="AW45" s="411"/>
      <c r="AX45" s="410"/>
    </row>
    <row r="46" spans="1:50">
      <c r="A46" s="886"/>
      <c r="B46" s="887"/>
      <c r="C46" s="407"/>
      <c r="D46" s="408"/>
      <c r="E46" s="409"/>
      <c r="F46" s="410"/>
      <c r="G46" s="407"/>
      <c r="H46" s="411"/>
      <c r="I46" s="411"/>
      <c r="J46" s="410"/>
      <c r="K46" s="415"/>
      <c r="L46" s="416"/>
      <c r="M46" s="416"/>
      <c r="N46" s="417"/>
      <c r="O46" s="415"/>
      <c r="P46" s="416"/>
      <c r="Q46" s="416"/>
      <c r="R46" s="417"/>
      <c r="S46" s="415"/>
      <c r="T46" s="416"/>
      <c r="U46" s="416"/>
      <c r="V46" s="417"/>
      <c r="W46" s="415"/>
      <c r="X46" s="416"/>
      <c r="Y46" s="416"/>
      <c r="Z46" s="417"/>
      <c r="AA46" s="415"/>
      <c r="AB46" s="416"/>
      <c r="AC46" s="416"/>
      <c r="AD46" s="417"/>
      <c r="AE46" s="415"/>
      <c r="AF46" s="416"/>
      <c r="AG46" s="416"/>
      <c r="AH46" s="417"/>
      <c r="AI46" s="415"/>
      <c r="AJ46" s="416"/>
      <c r="AK46" s="416"/>
      <c r="AL46" s="417"/>
      <c r="AM46" s="415"/>
      <c r="AN46" s="416"/>
      <c r="AO46" s="416"/>
      <c r="AP46" s="417"/>
      <c r="AQ46" s="407"/>
      <c r="AR46" s="411"/>
      <c r="AS46" s="411"/>
      <c r="AT46" s="410"/>
      <c r="AU46" s="407"/>
      <c r="AV46" s="411"/>
      <c r="AW46" s="411"/>
      <c r="AX46" s="410"/>
    </row>
    <row r="47" spans="1:50">
      <c r="A47" s="400"/>
      <c r="B47" s="403"/>
      <c r="C47" s="420"/>
      <c r="D47" s="421"/>
      <c r="E47" s="422"/>
      <c r="F47" s="423"/>
      <c r="G47" s="420"/>
      <c r="H47" s="424"/>
      <c r="I47" s="424"/>
      <c r="J47" s="423"/>
      <c r="K47" s="420"/>
      <c r="L47" s="424"/>
      <c r="M47" s="424"/>
      <c r="N47" s="423"/>
      <c r="O47" s="420"/>
      <c r="P47" s="424"/>
      <c r="Q47" s="424"/>
      <c r="R47" s="423"/>
      <c r="S47" s="420"/>
      <c r="T47" s="424"/>
      <c r="U47" s="424"/>
      <c r="V47" s="423"/>
      <c r="W47" s="420"/>
      <c r="X47" s="424"/>
      <c r="Y47" s="424"/>
      <c r="Z47" s="423"/>
      <c r="AA47" s="420"/>
      <c r="AB47" s="424"/>
      <c r="AC47" s="424"/>
      <c r="AD47" s="423"/>
      <c r="AE47" s="420"/>
      <c r="AF47" s="424"/>
      <c r="AG47" s="424"/>
      <c r="AH47" s="423"/>
      <c r="AI47" s="420"/>
      <c r="AJ47" s="424"/>
      <c r="AK47" s="424"/>
      <c r="AL47" s="423"/>
      <c r="AM47" s="420"/>
      <c r="AN47" s="424"/>
      <c r="AO47" s="424"/>
      <c r="AP47" s="423"/>
      <c r="AQ47" s="420"/>
      <c r="AR47" s="424"/>
      <c r="AS47" s="424"/>
      <c r="AT47" s="423"/>
      <c r="AU47" s="420"/>
      <c r="AV47" s="424"/>
      <c r="AW47" s="424"/>
      <c r="AX47" s="423"/>
    </row>
    <row r="48" spans="1:50">
      <c r="A48" s="886" t="s">
        <v>549</v>
      </c>
      <c r="B48" s="887"/>
      <c r="C48" s="407"/>
      <c r="D48" s="408"/>
      <c r="E48" s="409"/>
      <c r="F48" s="410"/>
      <c r="G48" s="407"/>
      <c r="H48" s="411"/>
      <c r="I48" s="411"/>
      <c r="J48" s="410"/>
      <c r="K48" s="412"/>
      <c r="L48" s="413"/>
      <c r="M48" s="413"/>
      <c r="N48" s="414"/>
      <c r="O48" s="412"/>
      <c r="P48" s="413"/>
      <c r="Q48" s="413"/>
      <c r="R48" s="414"/>
      <c r="S48" s="412"/>
      <c r="T48" s="413"/>
      <c r="U48" s="413"/>
      <c r="V48" s="414"/>
      <c r="W48" s="412"/>
      <c r="X48" s="413"/>
      <c r="Y48" s="413"/>
      <c r="Z48" s="414"/>
      <c r="AA48" s="412"/>
      <c r="AB48" s="413"/>
      <c r="AC48" s="413"/>
      <c r="AD48" s="414"/>
      <c r="AE48" s="412"/>
      <c r="AF48" s="413"/>
      <c r="AG48" s="413"/>
      <c r="AH48" s="414"/>
      <c r="AI48" s="412"/>
      <c r="AJ48" s="413"/>
      <c r="AK48" s="413"/>
      <c r="AL48" s="414"/>
      <c r="AM48" s="412"/>
      <c r="AN48" s="413"/>
      <c r="AO48" s="413"/>
      <c r="AP48" s="414"/>
      <c r="AQ48" s="407"/>
      <c r="AR48" s="411"/>
      <c r="AS48" s="411"/>
      <c r="AT48" s="410"/>
      <c r="AU48" s="407"/>
      <c r="AV48" s="411"/>
      <c r="AW48" s="411"/>
      <c r="AX48" s="410"/>
    </row>
    <row r="49" spans="1:50">
      <c r="A49" s="886"/>
      <c r="B49" s="887"/>
      <c r="C49" s="407"/>
      <c r="D49" s="408"/>
      <c r="E49" s="409"/>
      <c r="F49" s="410"/>
      <c r="G49" s="407"/>
      <c r="H49" s="411"/>
      <c r="I49" s="411"/>
      <c r="J49" s="410"/>
      <c r="K49" s="415"/>
      <c r="L49" s="416"/>
      <c r="M49" s="416"/>
      <c r="N49" s="417"/>
      <c r="O49" s="415"/>
      <c r="P49" s="416"/>
      <c r="Q49" s="416"/>
      <c r="R49" s="417"/>
      <c r="S49" s="415"/>
      <c r="T49" s="416"/>
      <c r="U49" s="416"/>
      <c r="V49" s="417"/>
      <c r="W49" s="415"/>
      <c r="X49" s="416"/>
      <c r="Y49" s="416"/>
      <c r="Z49" s="417"/>
      <c r="AA49" s="415"/>
      <c r="AB49" s="416"/>
      <c r="AC49" s="416"/>
      <c r="AD49" s="417"/>
      <c r="AE49" s="415"/>
      <c r="AF49" s="416"/>
      <c r="AG49" s="416"/>
      <c r="AH49" s="417"/>
      <c r="AI49" s="415"/>
      <c r="AJ49" s="416"/>
      <c r="AK49" s="416"/>
      <c r="AL49" s="417"/>
      <c r="AM49" s="415"/>
      <c r="AN49" s="416"/>
      <c r="AO49" s="416"/>
      <c r="AP49" s="417"/>
      <c r="AQ49" s="407"/>
      <c r="AR49" s="411"/>
      <c r="AS49" s="411"/>
      <c r="AT49" s="410"/>
      <c r="AU49" s="407"/>
      <c r="AV49" s="411"/>
      <c r="AW49" s="411"/>
      <c r="AX49" s="410"/>
    </row>
    <row r="50" spans="1:50">
      <c r="A50" s="400"/>
      <c r="B50" s="403"/>
      <c r="C50" s="420"/>
      <c r="D50" s="421"/>
      <c r="E50" s="422"/>
      <c r="F50" s="423"/>
      <c r="G50" s="420"/>
      <c r="H50" s="424"/>
      <c r="I50" s="424"/>
      <c r="J50" s="423"/>
      <c r="K50" s="420"/>
      <c r="L50" s="424"/>
      <c r="M50" s="424"/>
      <c r="N50" s="423"/>
      <c r="O50" s="420"/>
      <c r="P50" s="424"/>
      <c r="Q50" s="424"/>
      <c r="R50" s="423"/>
      <c r="S50" s="420"/>
      <c r="T50" s="424"/>
      <c r="U50" s="424"/>
      <c r="V50" s="423"/>
      <c r="W50" s="420"/>
      <c r="X50" s="424"/>
      <c r="Y50" s="424"/>
      <c r="Z50" s="423"/>
      <c r="AA50" s="420"/>
      <c r="AB50" s="424"/>
      <c r="AC50" s="424"/>
      <c r="AD50" s="423"/>
      <c r="AE50" s="420"/>
      <c r="AF50" s="424"/>
      <c r="AG50" s="424"/>
      <c r="AH50" s="423"/>
      <c r="AI50" s="420"/>
      <c r="AJ50" s="424"/>
      <c r="AK50" s="424"/>
      <c r="AL50" s="423"/>
      <c r="AM50" s="420"/>
      <c r="AN50" s="424"/>
      <c r="AO50" s="424"/>
      <c r="AP50" s="423"/>
      <c r="AQ50" s="420"/>
      <c r="AR50" s="424"/>
      <c r="AS50" s="424"/>
      <c r="AT50" s="423"/>
      <c r="AU50" s="420"/>
      <c r="AV50" s="424"/>
      <c r="AW50" s="424"/>
      <c r="AX50" s="423"/>
    </row>
    <row r="51" spans="1:50">
      <c r="A51" s="886" t="s">
        <v>550</v>
      </c>
      <c r="B51" s="887"/>
      <c r="C51" s="412"/>
      <c r="D51" s="427"/>
      <c r="E51" s="428"/>
      <c r="F51" s="414"/>
      <c r="G51" s="412"/>
      <c r="H51" s="413"/>
      <c r="I51" s="413"/>
      <c r="J51" s="414"/>
      <c r="K51" s="412"/>
      <c r="L51" s="413"/>
      <c r="M51" s="413"/>
      <c r="N51" s="414"/>
      <c r="O51" s="412"/>
      <c r="P51" s="413"/>
      <c r="Q51" s="413"/>
      <c r="R51" s="414"/>
      <c r="S51" s="412"/>
      <c r="T51" s="413"/>
      <c r="U51" s="413"/>
      <c r="V51" s="414"/>
      <c r="W51" s="412"/>
      <c r="X51" s="413"/>
      <c r="Y51" s="413"/>
      <c r="Z51" s="414"/>
      <c r="AA51" s="412"/>
      <c r="AB51" s="413"/>
      <c r="AC51" s="413"/>
      <c r="AD51" s="414"/>
      <c r="AE51" s="412"/>
      <c r="AF51" s="413"/>
      <c r="AG51" s="413"/>
      <c r="AH51" s="414"/>
      <c r="AI51" s="412"/>
      <c r="AJ51" s="413"/>
      <c r="AK51" s="413"/>
      <c r="AL51" s="414"/>
      <c r="AM51" s="412"/>
      <c r="AN51" s="413"/>
      <c r="AO51" s="413"/>
      <c r="AP51" s="414"/>
      <c r="AQ51" s="412"/>
      <c r="AR51" s="413"/>
      <c r="AS51" s="413"/>
      <c r="AT51" s="414"/>
      <c r="AU51" s="412"/>
      <c r="AV51" s="413"/>
      <c r="AW51" s="413"/>
      <c r="AX51" s="414"/>
    </row>
    <row r="52" spans="1:50">
      <c r="A52" s="886"/>
      <c r="B52" s="887"/>
      <c r="C52" s="407"/>
      <c r="D52" s="408"/>
      <c r="E52" s="409"/>
      <c r="F52" s="410"/>
      <c r="G52" s="407"/>
      <c r="H52" s="411"/>
      <c r="I52" s="411"/>
      <c r="J52" s="410"/>
      <c r="K52" s="415"/>
      <c r="L52" s="416"/>
      <c r="M52" s="416"/>
      <c r="N52" s="417"/>
      <c r="O52" s="415"/>
      <c r="P52" s="416"/>
      <c r="Q52" s="416"/>
      <c r="R52" s="417"/>
      <c r="S52" s="415"/>
      <c r="T52" s="416"/>
      <c r="U52" s="416"/>
      <c r="V52" s="417"/>
      <c r="W52" s="415"/>
      <c r="X52" s="416"/>
      <c r="Y52" s="416"/>
      <c r="Z52" s="417"/>
      <c r="AA52" s="415"/>
      <c r="AB52" s="416"/>
      <c r="AC52" s="416"/>
      <c r="AD52" s="417"/>
      <c r="AE52" s="415"/>
      <c r="AF52" s="416"/>
      <c r="AG52" s="416"/>
      <c r="AH52" s="417"/>
      <c r="AI52" s="415"/>
      <c r="AJ52" s="416"/>
      <c r="AK52" s="416"/>
      <c r="AL52" s="417"/>
      <c r="AM52" s="415"/>
      <c r="AN52" s="416"/>
      <c r="AO52" s="416"/>
      <c r="AP52" s="417"/>
      <c r="AQ52" s="415"/>
      <c r="AR52" s="416"/>
      <c r="AS52" s="416"/>
      <c r="AT52" s="417"/>
      <c r="AU52" s="407"/>
      <c r="AV52" s="411"/>
      <c r="AW52" s="411"/>
      <c r="AX52" s="410"/>
    </row>
    <row r="53" spans="1:50">
      <c r="A53" s="400"/>
      <c r="B53" s="403"/>
      <c r="C53" s="402"/>
      <c r="D53" s="403"/>
      <c r="E53" s="404"/>
      <c r="F53" s="405"/>
      <c r="G53" s="402"/>
      <c r="H53" s="406"/>
      <c r="I53" s="406"/>
      <c r="J53" s="405"/>
      <c r="K53" s="402"/>
      <c r="L53" s="406"/>
      <c r="M53" s="406"/>
      <c r="N53" s="405"/>
      <c r="O53" s="402"/>
      <c r="P53" s="406"/>
      <c r="Q53" s="406"/>
      <c r="R53" s="405"/>
      <c r="S53" s="402"/>
      <c r="T53" s="406"/>
      <c r="U53" s="406"/>
      <c r="V53" s="405"/>
      <c r="W53" s="402"/>
      <c r="X53" s="406"/>
      <c r="Y53" s="406"/>
      <c r="Z53" s="405"/>
      <c r="AA53" s="402"/>
      <c r="AB53" s="406"/>
      <c r="AC53" s="406"/>
      <c r="AD53" s="405"/>
      <c r="AE53" s="402"/>
      <c r="AF53" s="406"/>
      <c r="AG53" s="406"/>
      <c r="AH53" s="405"/>
      <c r="AI53" s="402"/>
      <c r="AJ53" s="406"/>
      <c r="AK53" s="406"/>
      <c r="AL53" s="405"/>
      <c r="AM53" s="402"/>
      <c r="AN53" s="406"/>
      <c r="AO53" s="406"/>
      <c r="AP53" s="405"/>
      <c r="AQ53" s="402"/>
      <c r="AR53" s="406"/>
      <c r="AS53" s="406"/>
      <c r="AT53" s="405"/>
      <c r="AU53" s="402"/>
      <c r="AV53" s="406"/>
      <c r="AW53" s="406"/>
      <c r="AX53" s="405"/>
    </row>
    <row r="54" spans="1:50">
      <c r="A54" s="888" t="s">
        <v>551</v>
      </c>
      <c r="B54" s="889"/>
      <c r="C54" s="397"/>
      <c r="D54" s="398"/>
      <c r="E54" s="398"/>
      <c r="F54" s="399"/>
      <c r="G54" s="397"/>
      <c r="H54" s="398"/>
      <c r="I54" s="398"/>
      <c r="J54" s="399"/>
      <c r="K54" s="397"/>
      <c r="L54" s="398"/>
      <c r="M54" s="398"/>
      <c r="N54" s="399"/>
      <c r="O54" s="397"/>
      <c r="P54" s="398"/>
      <c r="Q54" s="398"/>
      <c r="R54" s="399"/>
      <c r="S54" s="397"/>
      <c r="T54" s="398"/>
      <c r="U54" s="398"/>
      <c r="V54" s="399"/>
      <c r="W54" s="397"/>
      <c r="X54" s="398"/>
      <c r="Y54" s="398"/>
      <c r="Z54" s="399"/>
      <c r="AA54" s="397"/>
      <c r="AB54" s="398"/>
      <c r="AC54" s="398"/>
      <c r="AD54" s="399"/>
      <c r="AE54" s="397"/>
      <c r="AF54" s="398"/>
      <c r="AG54" s="398"/>
      <c r="AH54" s="399"/>
      <c r="AI54" s="397"/>
      <c r="AJ54" s="398"/>
      <c r="AK54" s="398"/>
      <c r="AL54" s="399"/>
      <c r="AM54" s="397"/>
      <c r="AN54" s="398"/>
      <c r="AO54" s="398"/>
      <c r="AP54" s="399"/>
      <c r="AQ54" s="397"/>
      <c r="AR54" s="398"/>
      <c r="AS54" s="398"/>
      <c r="AT54" s="399"/>
      <c r="AU54" s="397"/>
      <c r="AV54" s="398"/>
      <c r="AW54" s="398"/>
      <c r="AX54" s="399"/>
    </row>
    <row r="55" spans="1:50">
      <c r="A55" s="400"/>
      <c r="B55" s="403"/>
      <c r="C55" s="402"/>
      <c r="D55" s="403"/>
      <c r="E55" s="404"/>
      <c r="F55" s="405"/>
      <c r="G55" s="402"/>
      <c r="H55" s="406"/>
      <c r="I55" s="406"/>
      <c r="J55" s="405"/>
      <c r="K55" s="402"/>
      <c r="L55" s="406"/>
      <c r="M55" s="406"/>
      <c r="N55" s="405"/>
      <c r="O55" s="402"/>
      <c r="P55" s="406"/>
      <c r="Q55" s="406"/>
      <c r="R55" s="405"/>
      <c r="S55" s="402"/>
      <c r="T55" s="406"/>
      <c r="U55" s="406"/>
      <c r="V55" s="405"/>
      <c r="W55" s="402"/>
      <c r="X55" s="406"/>
      <c r="Y55" s="406"/>
      <c r="Z55" s="405"/>
      <c r="AA55" s="402"/>
      <c r="AB55" s="406"/>
      <c r="AC55" s="406"/>
      <c r="AD55" s="405"/>
      <c r="AE55" s="402"/>
      <c r="AF55" s="406"/>
      <c r="AG55" s="406"/>
      <c r="AH55" s="405"/>
      <c r="AI55" s="402"/>
      <c r="AJ55" s="406"/>
      <c r="AK55" s="406"/>
      <c r="AL55" s="405"/>
      <c r="AM55" s="402"/>
      <c r="AN55" s="406"/>
      <c r="AO55" s="406"/>
      <c r="AP55" s="405"/>
      <c r="AQ55" s="402"/>
      <c r="AR55" s="406"/>
      <c r="AS55" s="406"/>
      <c r="AT55" s="405"/>
      <c r="AU55" s="402"/>
      <c r="AV55" s="406"/>
      <c r="AW55" s="406"/>
      <c r="AX55" s="405"/>
    </row>
    <row r="56" spans="1:50">
      <c r="A56" s="886" t="s">
        <v>552</v>
      </c>
      <c r="B56" s="887"/>
      <c r="C56" s="412"/>
      <c r="D56" s="427"/>
      <c r="E56" s="428"/>
      <c r="F56" s="414"/>
      <c r="G56" s="407"/>
      <c r="H56" s="411"/>
      <c r="I56" s="411"/>
      <c r="J56" s="410"/>
      <c r="K56" s="407"/>
      <c r="L56" s="411"/>
      <c r="M56" s="411"/>
      <c r="N56" s="410"/>
      <c r="O56" s="407"/>
      <c r="P56" s="411"/>
      <c r="Q56" s="411"/>
      <c r="R56" s="410"/>
      <c r="S56" s="407"/>
      <c r="T56" s="411"/>
      <c r="U56" s="411"/>
      <c r="V56" s="410"/>
      <c r="W56" s="407"/>
      <c r="X56" s="411"/>
      <c r="Y56" s="411"/>
      <c r="Z56" s="410"/>
      <c r="AA56" s="407"/>
      <c r="AB56" s="411"/>
      <c r="AC56" s="411"/>
      <c r="AD56" s="410"/>
      <c r="AE56" s="407"/>
      <c r="AF56" s="411"/>
      <c r="AG56" s="411"/>
      <c r="AH56" s="410"/>
      <c r="AI56" s="412"/>
      <c r="AJ56" s="413"/>
      <c r="AK56" s="413"/>
      <c r="AL56" s="414"/>
      <c r="AM56" s="412"/>
      <c r="AN56" s="413"/>
      <c r="AO56" s="413"/>
      <c r="AP56" s="414"/>
      <c r="AQ56" s="412"/>
      <c r="AR56" s="413"/>
      <c r="AS56" s="413"/>
      <c r="AT56" s="414"/>
      <c r="AU56" s="412"/>
      <c r="AV56" s="413"/>
      <c r="AW56" s="413"/>
      <c r="AX56" s="414"/>
    </row>
    <row r="57" spans="1:50">
      <c r="A57" s="886"/>
      <c r="B57" s="887"/>
      <c r="C57" s="407"/>
      <c r="D57" s="408"/>
      <c r="E57" s="409"/>
      <c r="F57" s="410"/>
      <c r="G57" s="407"/>
      <c r="H57" s="411"/>
      <c r="I57" s="411"/>
      <c r="J57" s="410"/>
      <c r="K57" s="415"/>
      <c r="L57" s="416"/>
      <c r="M57" s="416"/>
      <c r="N57" s="417"/>
      <c r="O57" s="415"/>
      <c r="P57" s="416"/>
      <c r="Q57" s="416"/>
      <c r="R57" s="417"/>
      <c r="S57" s="415"/>
      <c r="T57" s="416"/>
      <c r="U57" s="416"/>
      <c r="V57" s="417"/>
      <c r="W57" s="415"/>
      <c r="X57" s="416"/>
      <c r="Y57" s="416"/>
      <c r="Z57" s="417"/>
      <c r="AA57" s="415"/>
      <c r="AB57" s="416"/>
      <c r="AC57" s="416"/>
      <c r="AD57" s="417"/>
      <c r="AE57" s="415"/>
      <c r="AF57" s="416"/>
      <c r="AG57" s="416"/>
      <c r="AH57" s="417"/>
      <c r="AI57" s="407"/>
      <c r="AJ57" s="411"/>
      <c r="AK57" s="411"/>
      <c r="AL57" s="410"/>
      <c r="AM57" s="407"/>
      <c r="AN57" s="411"/>
      <c r="AO57" s="411"/>
      <c r="AP57" s="410"/>
      <c r="AQ57" s="407"/>
      <c r="AR57" s="411"/>
      <c r="AS57" s="411"/>
      <c r="AT57" s="410"/>
      <c r="AU57" s="407"/>
      <c r="AV57" s="411"/>
      <c r="AW57" s="411"/>
      <c r="AX57" s="410"/>
    </row>
    <row r="58" spans="1:50">
      <c r="A58" s="400"/>
      <c r="B58" s="403"/>
      <c r="C58" s="420"/>
      <c r="D58" s="421"/>
      <c r="E58" s="422"/>
      <c r="F58" s="423"/>
      <c r="G58" s="420"/>
      <c r="H58" s="424"/>
      <c r="I58" s="424"/>
      <c r="J58" s="423"/>
      <c r="K58" s="420"/>
      <c r="L58" s="424"/>
      <c r="M58" s="424"/>
      <c r="N58" s="423"/>
      <c r="O58" s="420"/>
      <c r="P58" s="424"/>
      <c r="Q58" s="424"/>
      <c r="R58" s="423"/>
      <c r="S58" s="420"/>
      <c r="T58" s="424"/>
      <c r="U58" s="424"/>
      <c r="V58" s="423"/>
      <c r="W58" s="420"/>
      <c r="X58" s="424"/>
      <c r="Y58" s="424"/>
      <c r="Z58" s="423"/>
      <c r="AA58" s="420"/>
      <c r="AB58" s="424"/>
      <c r="AC58" s="424"/>
      <c r="AD58" s="423"/>
      <c r="AE58" s="420"/>
      <c r="AF58" s="424"/>
      <c r="AG58" s="424"/>
      <c r="AH58" s="423"/>
      <c r="AI58" s="420"/>
      <c r="AJ58" s="424"/>
      <c r="AK58" s="424"/>
      <c r="AL58" s="423"/>
      <c r="AM58" s="420"/>
      <c r="AN58" s="424"/>
      <c r="AO58" s="424"/>
      <c r="AP58" s="423"/>
      <c r="AQ58" s="420"/>
      <c r="AR58" s="424"/>
      <c r="AS58" s="424"/>
      <c r="AT58" s="423"/>
      <c r="AU58" s="420"/>
      <c r="AV58" s="424"/>
      <c r="AW58" s="424"/>
      <c r="AX58" s="423"/>
    </row>
    <row r="59" spans="1:50">
      <c r="A59" s="886" t="s">
        <v>553</v>
      </c>
      <c r="B59" s="887"/>
      <c r="C59" s="412"/>
      <c r="D59" s="427"/>
      <c r="E59" s="428"/>
      <c r="F59" s="414"/>
      <c r="G59" s="407"/>
      <c r="H59" s="411"/>
      <c r="I59" s="411"/>
      <c r="J59" s="410"/>
      <c r="K59" s="407"/>
      <c r="L59" s="411"/>
      <c r="M59" s="411"/>
      <c r="N59" s="410"/>
      <c r="O59" s="407"/>
      <c r="P59" s="411"/>
      <c r="Q59" s="411"/>
      <c r="R59" s="410"/>
      <c r="S59" s="407"/>
      <c r="T59" s="411"/>
      <c r="U59" s="411"/>
      <c r="V59" s="410"/>
      <c r="W59" s="407"/>
      <c r="X59" s="411"/>
      <c r="Y59" s="411"/>
      <c r="Z59" s="410"/>
      <c r="AA59" s="407"/>
      <c r="AB59" s="411"/>
      <c r="AC59" s="411"/>
      <c r="AD59" s="410"/>
      <c r="AE59" s="407"/>
      <c r="AF59" s="411"/>
      <c r="AG59" s="411"/>
      <c r="AH59" s="410"/>
      <c r="AI59" s="412"/>
      <c r="AJ59" s="413"/>
      <c r="AK59" s="413"/>
      <c r="AL59" s="414"/>
      <c r="AM59" s="412"/>
      <c r="AN59" s="413"/>
      <c r="AO59" s="413"/>
      <c r="AP59" s="414"/>
      <c r="AQ59" s="412"/>
      <c r="AR59" s="413"/>
      <c r="AS59" s="413"/>
      <c r="AT59" s="414"/>
      <c r="AU59" s="412"/>
      <c r="AV59" s="413"/>
      <c r="AW59" s="413"/>
      <c r="AX59" s="414"/>
    </row>
    <row r="60" spans="1:50">
      <c r="A60" s="886"/>
      <c r="B60" s="887"/>
      <c r="C60" s="407"/>
      <c r="D60" s="408"/>
      <c r="E60" s="409"/>
      <c r="F60" s="410"/>
      <c r="G60" s="407"/>
      <c r="H60" s="411"/>
      <c r="I60" s="411"/>
      <c r="J60" s="410"/>
      <c r="K60" s="415"/>
      <c r="L60" s="416"/>
      <c r="M60" s="416"/>
      <c r="N60" s="417"/>
      <c r="O60" s="415"/>
      <c r="P60" s="416"/>
      <c r="Q60" s="416"/>
      <c r="R60" s="417"/>
      <c r="S60" s="415"/>
      <c r="T60" s="416"/>
      <c r="U60" s="416"/>
      <c r="V60" s="417"/>
      <c r="W60" s="407"/>
      <c r="X60" s="411"/>
      <c r="Y60" s="411"/>
      <c r="Z60" s="410"/>
      <c r="AA60" s="407"/>
      <c r="AB60" s="411"/>
      <c r="AC60" s="411"/>
      <c r="AD60" s="410"/>
      <c r="AE60" s="407"/>
      <c r="AF60" s="411"/>
      <c r="AG60" s="411"/>
      <c r="AH60" s="410"/>
      <c r="AI60" s="407"/>
      <c r="AJ60" s="411"/>
      <c r="AK60" s="411"/>
      <c r="AL60" s="410"/>
      <c r="AM60" s="407"/>
      <c r="AN60" s="411"/>
      <c r="AO60" s="411"/>
      <c r="AP60" s="410"/>
      <c r="AQ60" s="407"/>
      <c r="AR60" s="411"/>
      <c r="AS60" s="411"/>
      <c r="AT60" s="410"/>
      <c r="AU60" s="407"/>
      <c r="AV60" s="411"/>
      <c r="AW60" s="411"/>
      <c r="AX60" s="410"/>
    </row>
    <row r="61" spans="1:50">
      <c r="A61" s="400"/>
      <c r="B61" s="403"/>
      <c r="C61" s="420"/>
      <c r="D61" s="421"/>
      <c r="E61" s="422"/>
      <c r="F61" s="423"/>
      <c r="G61" s="420"/>
      <c r="H61" s="424"/>
      <c r="I61" s="424"/>
      <c r="J61" s="423"/>
      <c r="K61" s="420"/>
      <c r="L61" s="424"/>
      <c r="M61" s="424"/>
      <c r="N61" s="423"/>
      <c r="O61" s="420"/>
      <c r="P61" s="424"/>
      <c r="Q61" s="424"/>
      <c r="R61" s="423"/>
      <c r="S61" s="420"/>
      <c r="T61" s="424"/>
      <c r="U61" s="424"/>
      <c r="V61" s="423"/>
      <c r="W61" s="420"/>
      <c r="X61" s="424"/>
      <c r="Y61" s="424"/>
      <c r="Z61" s="423"/>
      <c r="AA61" s="420"/>
      <c r="AB61" s="424"/>
      <c r="AC61" s="424"/>
      <c r="AD61" s="423"/>
      <c r="AE61" s="420"/>
      <c r="AF61" s="424"/>
      <c r="AG61" s="424"/>
      <c r="AH61" s="423"/>
      <c r="AI61" s="420"/>
      <c r="AJ61" s="424"/>
      <c r="AK61" s="424"/>
      <c r="AL61" s="423"/>
      <c r="AM61" s="420"/>
      <c r="AN61" s="424"/>
      <c r="AO61" s="424"/>
      <c r="AP61" s="423"/>
      <c r="AQ61" s="420"/>
      <c r="AR61" s="424"/>
      <c r="AS61" s="424"/>
      <c r="AT61" s="423"/>
      <c r="AU61" s="420"/>
      <c r="AV61" s="424"/>
      <c r="AW61" s="424"/>
      <c r="AX61" s="423"/>
    </row>
    <row r="62" spans="1:50">
      <c r="A62" s="886" t="s">
        <v>554</v>
      </c>
      <c r="B62" s="887"/>
      <c r="C62" s="412"/>
      <c r="D62" s="427"/>
      <c r="E62" s="428"/>
      <c r="F62" s="414"/>
      <c r="G62" s="407"/>
      <c r="H62" s="411"/>
      <c r="I62" s="411"/>
      <c r="J62" s="410"/>
      <c r="K62" s="412"/>
      <c r="L62" s="413"/>
      <c r="M62" s="413"/>
      <c r="N62" s="414"/>
      <c r="O62" s="412"/>
      <c r="P62" s="413"/>
      <c r="Q62" s="413"/>
      <c r="R62" s="414"/>
      <c r="S62" s="412"/>
      <c r="T62" s="413"/>
      <c r="U62" s="413"/>
      <c r="V62" s="414"/>
      <c r="W62" s="412"/>
      <c r="X62" s="413"/>
      <c r="Y62" s="413"/>
      <c r="Z62" s="414"/>
      <c r="AA62" s="407"/>
      <c r="AB62" s="411"/>
      <c r="AC62" s="411"/>
      <c r="AD62" s="410"/>
      <c r="AE62" s="407"/>
      <c r="AF62" s="411"/>
      <c r="AG62" s="411"/>
      <c r="AH62" s="410"/>
      <c r="AI62" s="407"/>
      <c r="AJ62" s="411"/>
      <c r="AK62" s="411"/>
      <c r="AL62" s="410"/>
      <c r="AM62" s="407"/>
      <c r="AN62" s="411"/>
      <c r="AO62" s="411"/>
      <c r="AP62" s="410"/>
      <c r="AQ62" s="407"/>
      <c r="AR62" s="411"/>
      <c r="AS62" s="411"/>
      <c r="AT62" s="410"/>
      <c r="AU62" s="407"/>
      <c r="AV62" s="411"/>
      <c r="AW62" s="411"/>
      <c r="AX62" s="410"/>
    </row>
    <row r="63" spans="1:50">
      <c r="A63" s="886"/>
      <c r="B63" s="887"/>
      <c r="C63" s="407"/>
      <c r="D63" s="408"/>
      <c r="E63" s="409"/>
      <c r="F63" s="410"/>
      <c r="G63" s="407"/>
      <c r="H63" s="411"/>
      <c r="I63" s="411"/>
      <c r="J63" s="410"/>
      <c r="K63" s="415"/>
      <c r="L63" s="416"/>
      <c r="M63" s="416"/>
      <c r="N63" s="417"/>
      <c r="O63" s="415"/>
      <c r="P63" s="416"/>
      <c r="Q63" s="416"/>
      <c r="R63" s="417"/>
      <c r="S63" s="415"/>
      <c r="T63" s="416"/>
      <c r="U63" s="416"/>
      <c r="V63" s="417"/>
      <c r="W63" s="415"/>
      <c r="X63" s="416"/>
      <c r="Y63" s="416"/>
      <c r="Z63" s="417"/>
      <c r="AA63" s="415"/>
      <c r="AB63" s="416"/>
      <c r="AC63" s="416"/>
      <c r="AD63" s="417"/>
      <c r="AE63" s="415"/>
      <c r="AF63" s="416"/>
      <c r="AG63" s="416"/>
      <c r="AH63" s="417"/>
      <c r="AI63" s="415"/>
      <c r="AJ63" s="416"/>
      <c r="AK63" s="416"/>
      <c r="AL63" s="417"/>
      <c r="AM63" s="415"/>
      <c r="AN63" s="416"/>
      <c r="AO63" s="416"/>
      <c r="AP63" s="417"/>
      <c r="AQ63" s="407"/>
      <c r="AR63" s="411"/>
      <c r="AS63" s="411"/>
      <c r="AT63" s="410"/>
      <c r="AU63" s="407"/>
      <c r="AV63" s="411"/>
      <c r="AW63" s="411"/>
      <c r="AX63" s="410"/>
    </row>
    <row r="64" spans="1:50">
      <c r="A64" s="400"/>
      <c r="B64" s="403"/>
      <c r="C64" s="420"/>
      <c r="D64" s="421"/>
      <c r="E64" s="422"/>
      <c r="F64" s="423"/>
      <c r="G64" s="420"/>
      <c r="H64" s="424"/>
      <c r="I64" s="424"/>
      <c r="J64" s="423"/>
      <c r="K64" s="420"/>
      <c r="L64" s="424"/>
      <c r="M64" s="424"/>
      <c r="N64" s="423"/>
      <c r="O64" s="420"/>
      <c r="P64" s="424"/>
      <c r="Q64" s="424"/>
      <c r="R64" s="423"/>
      <c r="S64" s="420"/>
      <c r="T64" s="424"/>
      <c r="U64" s="424"/>
      <c r="V64" s="423"/>
      <c r="W64" s="420"/>
      <c r="X64" s="424"/>
      <c r="Y64" s="424"/>
      <c r="Z64" s="423"/>
      <c r="AA64" s="420"/>
      <c r="AB64" s="424"/>
      <c r="AC64" s="424"/>
      <c r="AD64" s="423"/>
      <c r="AE64" s="420"/>
      <c r="AF64" s="424"/>
      <c r="AG64" s="424"/>
      <c r="AH64" s="423"/>
      <c r="AI64" s="420"/>
      <c r="AJ64" s="424"/>
      <c r="AK64" s="424"/>
      <c r="AL64" s="423"/>
      <c r="AM64" s="420"/>
      <c r="AN64" s="424"/>
      <c r="AO64" s="424"/>
      <c r="AP64" s="423"/>
      <c r="AQ64" s="420"/>
      <c r="AR64" s="424"/>
      <c r="AS64" s="424"/>
      <c r="AT64" s="423"/>
      <c r="AU64" s="420"/>
      <c r="AV64" s="424"/>
      <c r="AW64" s="424"/>
      <c r="AX64" s="423"/>
    </row>
    <row r="65" spans="1:50">
      <c r="A65" s="886" t="s">
        <v>555</v>
      </c>
      <c r="B65" s="887"/>
      <c r="C65" s="412"/>
      <c r="D65" s="427"/>
      <c r="E65" s="428"/>
      <c r="F65" s="414"/>
      <c r="G65" s="412"/>
      <c r="H65" s="413"/>
      <c r="I65" s="413"/>
      <c r="J65" s="414"/>
      <c r="K65" s="407"/>
      <c r="L65" s="411"/>
      <c r="M65" s="411"/>
      <c r="N65" s="410"/>
      <c r="O65" s="407"/>
      <c r="P65" s="411"/>
      <c r="Q65" s="411"/>
      <c r="R65" s="410"/>
      <c r="S65" s="407"/>
      <c r="T65" s="411"/>
      <c r="U65" s="411"/>
      <c r="V65" s="410"/>
      <c r="W65" s="407"/>
      <c r="X65" s="411"/>
      <c r="Y65" s="411"/>
      <c r="Z65" s="410"/>
      <c r="AA65" s="407"/>
      <c r="AB65" s="411"/>
      <c r="AC65" s="411"/>
      <c r="AD65" s="410"/>
      <c r="AE65" s="407"/>
      <c r="AF65" s="411"/>
      <c r="AG65" s="411"/>
      <c r="AH65" s="410"/>
      <c r="AI65" s="412"/>
      <c r="AJ65" s="413"/>
      <c r="AK65" s="413"/>
      <c r="AL65" s="414"/>
      <c r="AM65" s="412"/>
      <c r="AN65" s="413"/>
      <c r="AO65" s="413"/>
      <c r="AP65" s="414"/>
      <c r="AQ65" s="412"/>
      <c r="AR65" s="413"/>
      <c r="AS65" s="413"/>
      <c r="AT65" s="414"/>
      <c r="AU65" s="412"/>
      <c r="AV65" s="413"/>
      <c r="AW65" s="413"/>
      <c r="AX65" s="414"/>
    </row>
    <row r="66" spans="1:50">
      <c r="A66" s="886"/>
      <c r="B66" s="887"/>
      <c r="C66" s="407"/>
      <c r="D66" s="408"/>
      <c r="E66" s="409"/>
      <c r="F66" s="410"/>
      <c r="G66" s="407"/>
      <c r="H66" s="411"/>
      <c r="I66" s="416"/>
      <c r="J66" s="417"/>
      <c r="K66" s="415"/>
      <c r="L66" s="416"/>
      <c r="M66" s="430"/>
      <c r="N66" s="416"/>
      <c r="O66" s="415"/>
      <c r="P66" s="416"/>
      <c r="Q66" s="416"/>
      <c r="R66" s="417"/>
      <c r="S66" s="415"/>
      <c r="T66" s="411"/>
      <c r="U66" s="411"/>
      <c r="V66" s="410"/>
      <c r="W66" s="407"/>
      <c r="X66" s="411"/>
      <c r="Y66" s="411"/>
      <c r="Z66" s="410"/>
      <c r="AA66" s="407"/>
      <c r="AB66" s="411"/>
      <c r="AC66" s="411"/>
      <c r="AD66" s="410"/>
      <c r="AE66" s="407"/>
      <c r="AF66" s="411"/>
      <c r="AG66" s="411"/>
      <c r="AH66" s="410"/>
      <c r="AI66" s="407"/>
      <c r="AJ66" s="411"/>
      <c r="AK66" s="411"/>
      <c r="AL66" s="410"/>
      <c r="AM66" s="407"/>
      <c r="AN66" s="411"/>
      <c r="AO66" s="411"/>
      <c r="AP66" s="410"/>
      <c r="AQ66" s="407"/>
      <c r="AR66" s="411"/>
      <c r="AS66" s="411"/>
      <c r="AT66" s="410"/>
      <c r="AU66" s="407"/>
      <c r="AV66" s="411"/>
      <c r="AW66" s="411"/>
      <c r="AX66" s="410"/>
    </row>
    <row r="67" spans="1:50">
      <c r="A67" s="400"/>
      <c r="B67" s="403"/>
      <c r="C67" s="420"/>
      <c r="D67" s="421"/>
      <c r="E67" s="422"/>
      <c r="F67" s="423"/>
      <c r="G67" s="420"/>
      <c r="H67" s="424"/>
      <c r="I67" s="424"/>
      <c r="J67" s="423"/>
      <c r="K67" s="420"/>
      <c r="L67" s="424"/>
      <c r="M67" s="424"/>
      <c r="N67" s="423"/>
      <c r="O67" s="420"/>
      <c r="P67" s="424"/>
      <c r="Q67" s="424"/>
      <c r="R67" s="423"/>
      <c r="S67" s="420"/>
      <c r="T67" s="424"/>
      <c r="U67" s="424"/>
      <c r="V67" s="423"/>
      <c r="W67" s="420"/>
      <c r="X67" s="424"/>
      <c r="Y67" s="424"/>
      <c r="Z67" s="423"/>
      <c r="AA67" s="420"/>
      <c r="AB67" s="424"/>
      <c r="AC67" s="424"/>
      <c r="AD67" s="423"/>
      <c r="AE67" s="420"/>
      <c r="AF67" s="424"/>
      <c r="AG67" s="424"/>
      <c r="AH67" s="423"/>
      <c r="AI67" s="420"/>
      <c r="AJ67" s="424"/>
      <c r="AK67" s="424"/>
      <c r="AL67" s="423"/>
      <c r="AM67" s="420"/>
      <c r="AN67" s="424"/>
      <c r="AO67" s="424"/>
      <c r="AP67" s="423"/>
      <c r="AQ67" s="420"/>
      <c r="AR67" s="424"/>
      <c r="AS67" s="424"/>
      <c r="AT67" s="423"/>
      <c r="AU67" s="420"/>
      <c r="AV67" s="424"/>
      <c r="AW67" s="424"/>
      <c r="AX67" s="423"/>
    </row>
    <row r="68" spans="1:50">
      <c r="A68" s="886" t="s">
        <v>556</v>
      </c>
      <c r="B68" s="887"/>
      <c r="C68" s="412"/>
      <c r="D68" s="427"/>
      <c r="E68" s="428"/>
      <c r="F68" s="414"/>
      <c r="G68" s="407"/>
      <c r="H68" s="411"/>
      <c r="I68" s="411"/>
      <c r="J68" s="410"/>
      <c r="K68" s="407"/>
      <c r="L68" s="411"/>
      <c r="M68" s="411"/>
      <c r="N68" s="410"/>
      <c r="O68" s="407"/>
      <c r="P68" s="411"/>
      <c r="Q68" s="411"/>
      <c r="R68" s="410"/>
      <c r="S68" s="407"/>
      <c r="T68" s="411"/>
      <c r="U68" s="411"/>
      <c r="V68" s="410"/>
      <c r="W68" s="407"/>
      <c r="X68" s="411"/>
      <c r="Y68" s="411"/>
      <c r="Z68" s="410"/>
      <c r="AA68" s="407"/>
      <c r="AB68" s="411"/>
      <c r="AC68" s="411"/>
      <c r="AD68" s="410"/>
      <c r="AE68" s="407"/>
      <c r="AF68" s="411"/>
      <c r="AG68" s="411"/>
      <c r="AH68" s="410"/>
      <c r="AI68" s="412"/>
      <c r="AJ68" s="413"/>
      <c r="AK68" s="413"/>
      <c r="AL68" s="414"/>
      <c r="AM68" s="412"/>
      <c r="AN68" s="413"/>
      <c r="AO68" s="413"/>
      <c r="AP68" s="414"/>
      <c r="AQ68" s="412"/>
      <c r="AR68" s="413"/>
      <c r="AS68" s="413"/>
      <c r="AT68" s="414"/>
      <c r="AU68" s="412"/>
      <c r="AV68" s="413"/>
      <c r="AW68" s="413"/>
      <c r="AX68" s="414"/>
    </row>
    <row r="69" spans="1:50">
      <c r="A69" s="886"/>
      <c r="B69" s="887"/>
      <c r="C69" s="415"/>
      <c r="D69" s="429"/>
      <c r="E69" s="430"/>
      <c r="F69" s="417"/>
      <c r="G69" s="415"/>
      <c r="H69" s="416"/>
      <c r="I69" s="416"/>
      <c r="J69" s="417"/>
      <c r="K69" s="415"/>
      <c r="L69" s="416"/>
      <c r="M69" s="416"/>
      <c r="N69" s="417"/>
      <c r="O69" s="407"/>
      <c r="P69" s="411"/>
      <c r="Q69" s="411"/>
      <c r="R69" s="410"/>
      <c r="S69" s="407"/>
      <c r="T69" s="411"/>
      <c r="U69" s="411"/>
      <c r="V69" s="410"/>
      <c r="W69" s="407"/>
      <c r="X69" s="411"/>
      <c r="Y69" s="411"/>
      <c r="Z69" s="410"/>
      <c r="AA69" s="407"/>
      <c r="AB69" s="411"/>
      <c r="AC69" s="411"/>
      <c r="AD69" s="410"/>
      <c r="AE69" s="407"/>
      <c r="AF69" s="411"/>
      <c r="AG69" s="411"/>
      <c r="AH69" s="410"/>
      <c r="AI69" s="407"/>
      <c r="AJ69" s="411"/>
      <c r="AK69" s="411"/>
      <c r="AL69" s="410"/>
      <c r="AM69" s="415"/>
      <c r="AN69" s="416"/>
      <c r="AO69" s="416"/>
      <c r="AP69" s="417"/>
      <c r="AQ69" s="415"/>
      <c r="AR69" s="416"/>
      <c r="AS69" s="416"/>
      <c r="AT69" s="417"/>
      <c r="AU69" s="415"/>
      <c r="AV69" s="416"/>
      <c r="AW69" s="416"/>
      <c r="AX69" s="417"/>
    </row>
    <row r="70" spans="1:50">
      <c r="A70" s="400"/>
      <c r="B70" s="403"/>
      <c r="C70" s="420"/>
      <c r="D70" s="421"/>
      <c r="E70" s="422"/>
      <c r="F70" s="423"/>
      <c r="G70" s="420"/>
      <c r="H70" s="424"/>
      <c r="I70" s="424"/>
      <c r="J70" s="423"/>
      <c r="K70" s="420"/>
      <c r="L70" s="424"/>
      <c r="M70" s="424"/>
      <c r="N70" s="423"/>
      <c r="O70" s="420"/>
      <c r="P70" s="424"/>
      <c r="Q70" s="424"/>
      <c r="R70" s="423"/>
      <c r="S70" s="420"/>
      <c r="T70" s="424"/>
      <c r="U70" s="424"/>
      <c r="V70" s="423"/>
      <c r="W70" s="420"/>
      <c r="X70" s="424"/>
      <c r="Y70" s="424"/>
      <c r="Z70" s="423"/>
      <c r="AA70" s="420"/>
      <c r="AB70" s="424"/>
      <c r="AC70" s="424"/>
      <c r="AD70" s="423"/>
      <c r="AE70" s="420"/>
      <c r="AF70" s="424"/>
      <c r="AG70" s="424"/>
      <c r="AH70" s="423"/>
      <c r="AI70" s="420"/>
      <c r="AJ70" s="424"/>
      <c r="AK70" s="424"/>
      <c r="AL70" s="423"/>
      <c r="AM70" s="420"/>
      <c r="AN70" s="424"/>
      <c r="AO70" s="424"/>
      <c r="AP70" s="423"/>
      <c r="AQ70" s="420"/>
      <c r="AR70" s="424"/>
      <c r="AS70" s="424"/>
      <c r="AT70" s="423"/>
      <c r="AU70" s="420"/>
      <c r="AV70" s="424"/>
      <c r="AW70" s="424"/>
      <c r="AX70" s="423"/>
    </row>
    <row r="71" spans="1:50">
      <c r="A71" s="886" t="s">
        <v>557</v>
      </c>
      <c r="B71" s="887"/>
      <c r="C71" s="412"/>
      <c r="D71" s="427"/>
      <c r="E71" s="428"/>
      <c r="F71" s="414"/>
      <c r="G71" s="412"/>
      <c r="H71" s="413"/>
      <c r="I71" s="413"/>
      <c r="J71" s="414"/>
      <c r="K71" s="412"/>
      <c r="L71" s="413"/>
      <c r="M71" s="413"/>
      <c r="N71" s="414"/>
      <c r="O71" s="412"/>
      <c r="P71" s="413"/>
      <c r="Q71" s="413"/>
      <c r="R71" s="414"/>
      <c r="S71" s="407"/>
      <c r="T71" s="411"/>
      <c r="U71" s="411"/>
      <c r="V71" s="410"/>
      <c r="W71" s="407"/>
      <c r="X71" s="411"/>
      <c r="Y71" s="411"/>
      <c r="Z71" s="410"/>
      <c r="AA71" s="407"/>
      <c r="AB71" s="411"/>
      <c r="AC71" s="411"/>
      <c r="AD71" s="410"/>
      <c r="AE71" s="407"/>
      <c r="AF71" s="411"/>
      <c r="AG71" s="411"/>
      <c r="AH71" s="410"/>
      <c r="AI71" s="407"/>
      <c r="AJ71" s="411"/>
      <c r="AK71" s="411"/>
      <c r="AL71" s="410"/>
      <c r="AM71" s="412"/>
      <c r="AN71" s="413"/>
      <c r="AO71" s="413"/>
      <c r="AP71" s="414"/>
      <c r="AQ71" s="412"/>
      <c r="AR71" s="413"/>
      <c r="AS71" s="413"/>
      <c r="AT71" s="414"/>
      <c r="AU71" s="412"/>
      <c r="AV71" s="413"/>
      <c r="AW71" s="413"/>
      <c r="AX71" s="414"/>
    </row>
    <row r="72" spans="1:50">
      <c r="A72" s="886"/>
      <c r="B72" s="887"/>
      <c r="C72" s="415"/>
      <c r="D72" s="429"/>
      <c r="E72" s="430"/>
      <c r="F72" s="417"/>
      <c r="G72" s="415"/>
      <c r="H72" s="416"/>
      <c r="I72" s="416"/>
      <c r="J72" s="417"/>
      <c r="K72" s="415"/>
      <c r="L72" s="416"/>
      <c r="M72" s="416"/>
      <c r="N72" s="417"/>
      <c r="O72" s="415"/>
      <c r="P72" s="416"/>
      <c r="Q72" s="416"/>
      <c r="R72" s="417"/>
      <c r="S72" s="407"/>
      <c r="T72" s="411"/>
      <c r="U72" s="411"/>
      <c r="V72" s="410"/>
      <c r="W72" s="407"/>
      <c r="X72" s="411"/>
      <c r="Y72" s="411"/>
      <c r="Z72" s="410"/>
      <c r="AA72" s="407"/>
      <c r="AB72" s="411"/>
      <c r="AC72" s="411"/>
      <c r="AD72" s="410"/>
      <c r="AE72" s="407"/>
      <c r="AF72" s="411"/>
      <c r="AG72" s="411"/>
      <c r="AH72" s="410"/>
      <c r="AI72" s="407"/>
      <c r="AJ72" s="411"/>
      <c r="AK72" s="411"/>
      <c r="AL72" s="410"/>
      <c r="AM72" s="415"/>
      <c r="AN72" s="416"/>
      <c r="AO72" s="416"/>
      <c r="AP72" s="417"/>
      <c r="AQ72" s="415"/>
      <c r="AR72" s="416"/>
      <c r="AS72" s="416"/>
      <c r="AT72" s="417"/>
      <c r="AU72" s="415"/>
      <c r="AV72" s="416"/>
      <c r="AW72" s="416"/>
      <c r="AX72" s="417"/>
    </row>
    <row r="73" spans="1:50">
      <c r="A73" s="400"/>
      <c r="B73" s="403"/>
      <c r="C73" s="420"/>
      <c r="D73" s="421"/>
      <c r="E73" s="422"/>
      <c r="F73" s="423"/>
      <c r="G73" s="420"/>
      <c r="H73" s="424"/>
      <c r="I73" s="424"/>
      <c r="J73" s="423"/>
      <c r="K73" s="420"/>
      <c r="L73" s="424"/>
      <c r="M73" s="424"/>
      <c r="N73" s="423"/>
      <c r="O73" s="420"/>
      <c r="P73" s="424"/>
      <c r="Q73" s="424"/>
      <c r="R73" s="423"/>
      <c r="S73" s="420"/>
      <c r="T73" s="424"/>
      <c r="U73" s="424"/>
      <c r="V73" s="423"/>
      <c r="W73" s="420"/>
      <c r="X73" s="424"/>
      <c r="Y73" s="424"/>
      <c r="Z73" s="423"/>
      <c r="AA73" s="420"/>
      <c r="AB73" s="424"/>
      <c r="AC73" s="424"/>
      <c r="AD73" s="423"/>
      <c r="AE73" s="420"/>
      <c r="AF73" s="424"/>
      <c r="AG73" s="424"/>
      <c r="AH73" s="423"/>
      <c r="AI73" s="420"/>
      <c r="AJ73" s="424"/>
      <c r="AK73" s="424"/>
      <c r="AL73" s="423"/>
      <c r="AM73" s="420"/>
      <c r="AN73" s="424"/>
      <c r="AO73" s="424"/>
      <c r="AP73" s="423"/>
      <c r="AQ73" s="420"/>
      <c r="AR73" s="424"/>
      <c r="AS73" s="424"/>
      <c r="AT73" s="423"/>
      <c r="AU73" s="420"/>
      <c r="AV73" s="424"/>
      <c r="AW73" s="424"/>
      <c r="AX73" s="423"/>
    </row>
    <row r="74" spans="1:50">
      <c r="A74" s="886" t="s">
        <v>558</v>
      </c>
      <c r="B74" s="887"/>
      <c r="C74" s="412"/>
      <c r="D74" s="427"/>
      <c r="E74" s="428"/>
      <c r="F74" s="414"/>
      <c r="G74" s="412"/>
      <c r="H74" s="413"/>
      <c r="I74" s="413"/>
      <c r="J74" s="414"/>
      <c r="K74" s="412"/>
      <c r="L74" s="413"/>
      <c r="M74" s="413"/>
      <c r="N74" s="414"/>
      <c r="O74" s="412"/>
      <c r="P74" s="413"/>
      <c r="Q74" s="413"/>
      <c r="R74" s="414"/>
      <c r="S74" s="412"/>
      <c r="T74" s="413"/>
      <c r="U74" s="413"/>
      <c r="V74" s="414"/>
      <c r="W74" s="407"/>
      <c r="X74" s="411"/>
      <c r="Y74" s="411"/>
      <c r="Z74" s="410"/>
      <c r="AA74" s="407"/>
      <c r="AB74" s="411"/>
      <c r="AC74" s="411"/>
      <c r="AD74" s="410"/>
      <c r="AE74" s="407"/>
      <c r="AF74" s="411"/>
      <c r="AG74" s="411"/>
      <c r="AH74" s="410"/>
      <c r="AI74" s="412"/>
      <c r="AJ74" s="413"/>
      <c r="AK74" s="413"/>
      <c r="AL74" s="414"/>
      <c r="AM74" s="412"/>
      <c r="AN74" s="413"/>
      <c r="AO74" s="413"/>
      <c r="AP74" s="414"/>
      <c r="AQ74" s="412"/>
      <c r="AR74" s="413"/>
      <c r="AS74" s="413"/>
      <c r="AT74" s="414"/>
      <c r="AU74" s="412"/>
      <c r="AV74" s="413"/>
      <c r="AW74" s="413"/>
      <c r="AX74" s="414"/>
    </row>
    <row r="75" spans="1:50">
      <c r="A75" s="886"/>
      <c r="B75" s="887"/>
      <c r="C75" s="407"/>
      <c r="D75" s="408"/>
      <c r="E75" s="409"/>
      <c r="F75" s="410"/>
      <c r="G75" s="407"/>
      <c r="H75" s="411"/>
      <c r="I75" s="416"/>
      <c r="J75" s="417"/>
      <c r="K75" s="415"/>
      <c r="L75" s="416"/>
      <c r="M75" s="416"/>
      <c r="N75" s="417"/>
      <c r="O75" s="415"/>
      <c r="P75" s="416"/>
      <c r="Q75" s="416"/>
      <c r="R75" s="417"/>
      <c r="S75" s="415"/>
      <c r="T75" s="416"/>
      <c r="U75" s="416"/>
      <c r="V75" s="417"/>
      <c r="W75" s="407"/>
      <c r="X75" s="411"/>
      <c r="Y75" s="411"/>
      <c r="Z75" s="410"/>
      <c r="AA75" s="407"/>
      <c r="AB75" s="411"/>
      <c r="AC75" s="411"/>
      <c r="AD75" s="410"/>
      <c r="AE75" s="407"/>
      <c r="AF75" s="411"/>
      <c r="AG75" s="411"/>
      <c r="AH75" s="410"/>
      <c r="AI75" s="415"/>
      <c r="AJ75" s="416"/>
      <c r="AK75" s="416"/>
      <c r="AL75" s="417"/>
      <c r="AM75" s="415"/>
      <c r="AN75" s="416"/>
      <c r="AO75" s="416"/>
      <c r="AP75" s="417"/>
      <c r="AQ75" s="415"/>
      <c r="AR75" s="416"/>
      <c r="AS75" s="416"/>
      <c r="AT75" s="417"/>
      <c r="AU75" s="407"/>
      <c r="AV75" s="411"/>
      <c r="AW75" s="411"/>
      <c r="AX75" s="410"/>
    </row>
    <row r="76" spans="1:50">
      <c r="A76" s="400"/>
      <c r="B76" s="403"/>
      <c r="C76" s="420"/>
      <c r="D76" s="421"/>
      <c r="E76" s="422"/>
      <c r="F76" s="423"/>
      <c r="G76" s="420"/>
      <c r="H76" s="424"/>
      <c r="I76" s="424"/>
      <c r="J76" s="423"/>
      <c r="K76" s="420"/>
      <c r="L76" s="424"/>
      <c r="M76" s="424"/>
      <c r="N76" s="423"/>
      <c r="O76" s="420"/>
      <c r="P76" s="424"/>
      <c r="Q76" s="424"/>
      <c r="R76" s="423"/>
      <c r="S76" s="420"/>
      <c r="T76" s="424"/>
      <c r="U76" s="424"/>
      <c r="V76" s="423"/>
      <c r="W76" s="420"/>
      <c r="X76" s="424"/>
      <c r="Y76" s="424"/>
      <c r="Z76" s="423"/>
      <c r="AA76" s="420"/>
      <c r="AB76" s="424"/>
      <c r="AC76" s="424"/>
      <c r="AD76" s="423"/>
      <c r="AE76" s="420"/>
      <c r="AF76" s="424"/>
      <c r="AG76" s="424"/>
      <c r="AH76" s="423"/>
      <c r="AI76" s="420"/>
      <c r="AJ76" s="424"/>
      <c r="AK76" s="424"/>
      <c r="AL76" s="423"/>
      <c r="AM76" s="420"/>
      <c r="AN76" s="424"/>
      <c r="AO76" s="424"/>
      <c r="AP76" s="423"/>
      <c r="AQ76" s="420"/>
      <c r="AR76" s="424"/>
      <c r="AS76" s="424"/>
      <c r="AT76" s="423"/>
      <c r="AU76" s="420"/>
      <c r="AV76" s="424"/>
      <c r="AW76" s="424"/>
      <c r="AX76" s="423"/>
    </row>
    <row r="77" spans="1:50">
      <c r="A77" s="886" t="s">
        <v>559</v>
      </c>
      <c r="B77" s="887"/>
      <c r="C77" s="407"/>
      <c r="D77" s="408"/>
      <c r="E77" s="409"/>
      <c r="F77" s="410"/>
      <c r="G77" s="412"/>
      <c r="H77" s="413"/>
      <c r="I77" s="413"/>
      <c r="J77" s="414"/>
      <c r="K77" s="412"/>
      <c r="L77" s="413"/>
      <c r="M77" s="413"/>
      <c r="N77" s="414"/>
      <c r="O77" s="412"/>
      <c r="P77" s="413"/>
      <c r="Q77" s="413"/>
      <c r="R77" s="414"/>
      <c r="S77" s="412"/>
      <c r="T77" s="413"/>
      <c r="U77" s="413"/>
      <c r="V77" s="414"/>
      <c r="W77" s="412"/>
      <c r="X77" s="413"/>
      <c r="Y77" s="413"/>
      <c r="Z77" s="414"/>
      <c r="AA77" s="412"/>
      <c r="AB77" s="413"/>
      <c r="AC77" s="413"/>
      <c r="AD77" s="414"/>
      <c r="AE77" s="412"/>
      <c r="AF77" s="413"/>
      <c r="AG77" s="413"/>
      <c r="AH77" s="414"/>
      <c r="AI77" s="412"/>
      <c r="AJ77" s="413"/>
      <c r="AK77" s="413"/>
      <c r="AL77" s="414"/>
      <c r="AM77" s="412"/>
      <c r="AN77" s="413"/>
      <c r="AO77" s="413"/>
      <c r="AP77" s="414"/>
      <c r="AQ77" s="412"/>
      <c r="AR77" s="413"/>
      <c r="AS77" s="413"/>
      <c r="AT77" s="414"/>
      <c r="AU77" s="407"/>
      <c r="AV77" s="411"/>
      <c r="AW77" s="411"/>
      <c r="AX77" s="410"/>
    </row>
    <row r="78" spans="1:50">
      <c r="A78" s="886"/>
      <c r="B78" s="887"/>
      <c r="C78" s="407"/>
      <c r="D78" s="408"/>
      <c r="E78" s="409"/>
      <c r="F78" s="410"/>
      <c r="G78" s="415"/>
      <c r="H78" s="416"/>
      <c r="I78" s="416"/>
      <c r="J78" s="417"/>
      <c r="K78" s="415"/>
      <c r="L78" s="416"/>
      <c r="M78" s="416"/>
      <c r="N78" s="417"/>
      <c r="O78" s="415"/>
      <c r="P78" s="416"/>
      <c r="Q78" s="416"/>
      <c r="R78" s="417"/>
      <c r="S78" s="415"/>
      <c r="T78" s="416"/>
      <c r="U78" s="416"/>
      <c r="V78" s="417"/>
      <c r="W78" s="415"/>
      <c r="X78" s="416"/>
      <c r="Y78" s="416"/>
      <c r="Z78" s="417"/>
      <c r="AA78" s="415"/>
      <c r="AB78" s="416"/>
      <c r="AC78" s="416"/>
      <c r="AD78" s="417"/>
      <c r="AE78" s="415"/>
      <c r="AF78" s="416"/>
      <c r="AG78" s="416"/>
      <c r="AH78" s="417"/>
      <c r="AI78" s="415"/>
      <c r="AJ78" s="416"/>
      <c r="AK78" s="416"/>
      <c r="AL78" s="417"/>
      <c r="AM78" s="415"/>
      <c r="AN78" s="416"/>
      <c r="AO78" s="416"/>
      <c r="AP78" s="417"/>
      <c r="AQ78" s="407"/>
      <c r="AR78" s="411"/>
      <c r="AS78" s="411"/>
      <c r="AT78" s="410"/>
      <c r="AU78" s="407"/>
      <c r="AV78" s="411"/>
      <c r="AW78" s="411"/>
      <c r="AX78" s="410"/>
    </row>
    <row r="79" spans="1:50">
      <c r="A79" s="400"/>
      <c r="B79" s="403"/>
      <c r="C79" s="402"/>
      <c r="D79" s="403"/>
      <c r="E79" s="404"/>
      <c r="F79" s="405"/>
      <c r="G79" s="402"/>
      <c r="H79" s="406"/>
      <c r="I79" s="406"/>
      <c r="J79" s="405"/>
      <c r="K79" s="402"/>
      <c r="L79" s="406"/>
      <c r="M79" s="406"/>
      <c r="N79" s="405"/>
      <c r="O79" s="402"/>
      <c r="P79" s="406"/>
      <c r="Q79" s="406"/>
      <c r="R79" s="405"/>
      <c r="S79" s="402"/>
      <c r="T79" s="406"/>
      <c r="U79" s="406"/>
      <c r="V79" s="405"/>
      <c r="W79" s="402"/>
      <c r="X79" s="406"/>
      <c r="Y79" s="406"/>
      <c r="Z79" s="405"/>
      <c r="AA79" s="402"/>
      <c r="AB79" s="406"/>
      <c r="AC79" s="406"/>
      <c r="AD79" s="405"/>
      <c r="AE79" s="402"/>
      <c r="AF79" s="406"/>
      <c r="AG79" s="406"/>
      <c r="AH79" s="405"/>
      <c r="AI79" s="402"/>
      <c r="AJ79" s="406"/>
      <c r="AK79" s="406"/>
      <c r="AL79" s="405"/>
      <c r="AM79" s="402"/>
      <c r="AN79" s="406"/>
      <c r="AO79" s="406"/>
      <c r="AP79" s="405"/>
      <c r="AQ79" s="402"/>
      <c r="AR79" s="406"/>
      <c r="AS79" s="406"/>
      <c r="AT79" s="405"/>
      <c r="AU79" s="402"/>
      <c r="AV79" s="406"/>
      <c r="AW79" s="406"/>
      <c r="AX79" s="405"/>
    </row>
    <row r="80" spans="1:50">
      <c r="A80" s="888" t="s">
        <v>560</v>
      </c>
      <c r="B80" s="889"/>
      <c r="C80" s="397"/>
      <c r="D80" s="398"/>
      <c r="E80" s="398"/>
      <c r="F80" s="399"/>
      <c r="G80" s="397"/>
      <c r="H80" s="398"/>
      <c r="I80" s="398"/>
      <c r="J80" s="399"/>
      <c r="K80" s="397"/>
      <c r="L80" s="398"/>
      <c r="M80" s="398"/>
      <c r="N80" s="399"/>
      <c r="O80" s="397"/>
      <c r="P80" s="398"/>
      <c r="Q80" s="398"/>
      <c r="R80" s="399"/>
      <c r="S80" s="397"/>
      <c r="T80" s="398"/>
      <c r="U80" s="398"/>
      <c r="V80" s="399"/>
      <c r="W80" s="397"/>
      <c r="X80" s="398"/>
      <c r="Y80" s="398"/>
      <c r="Z80" s="399"/>
      <c r="AA80" s="397"/>
      <c r="AB80" s="398"/>
      <c r="AC80" s="398"/>
      <c r="AD80" s="399"/>
      <c r="AE80" s="397"/>
      <c r="AF80" s="398"/>
      <c r="AG80" s="398"/>
      <c r="AH80" s="399"/>
      <c r="AI80" s="397"/>
      <c r="AJ80" s="398"/>
      <c r="AK80" s="398"/>
      <c r="AL80" s="399"/>
      <c r="AM80" s="397"/>
      <c r="AN80" s="398"/>
      <c r="AO80" s="398"/>
      <c r="AP80" s="399"/>
      <c r="AQ80" s="397"/>
      <c r="AR80" s="398"/>
      <c r="AS80" s="398"/>
      <c r="AT80" s="399"/>
      <c r="AU80" s="397"/>
      <c r="AV80" s="398"/>
      <c r="AW80" s="398"/>
      <c r="AX80" s="399"/>
    </row>
    <row r="81" spans="1:50">
      <c r="A81" s="400"/>
      <c r="B81" s="403"/>
      <c r="C81" s="402"/>
      <c r="D81" s="403"/>
      <c r="E81" s="404"/>
      <c r="F81" s="405"/>
      <c r="G81" s="402"/>
      <c r="H81" s="406"/>
      <c r="I81" s="406"/>
      <c r="J81" s="405"/>
      <c r="K81" s="402"/>
      <c r="L81" s="406"/>
      <c r="M81" s="406"/>
      <c r="N81" s="405"/>
      <c r="O81" s="402"/>
      <c r="P81" s="406"/>
      <c r="Q81" s="406"/>
      <c r="R81" s="405"/>
      <c r="S81" s="402"/>
      <c r="T81" s="406"/>
      <c r="U81" s="406"/>
      <c r="V81" s="405"/>
      <c r="W81" s="402"/>
      <c r="X81" s="406"/>
      <c r="Y81" s="406"/>
      <c r="Z81" s="405"/>
      <c r="AA81" s="402"/>
      <c r="AB81" s="406"/>
      <c r="AC81" s="406"/>
      <c r="AD81" s="405"/>
      <c r="AE81" s="402"/>
      <c r="AF81" s="406"/>
      <c r="AG81" s="406"/>
      <c r="AH81" s="405"/>
      <c r="AI81" s="402"/>
      <c r="AJ81" s="406"/>
      <c r="AK81" s="406"/>
      <c r="AL81" s="405"/>
      <c r="AM81" s="402"/>
      <c r="AN81" s="406"/>
      <c r="AO81" s="406"/>
      <c r="AP81" s="405"/>
      <c r="AQ81" s="402"/>
      <c r="AR81" s="406"/>
      <c r="AS81" s="406"/>
      <c r="AT81" s="405"/>
      <c r="AU81" s="402"/>
      <c r="AV81" s="406"/>
      <c r="AW81" s="406"/>
      <c r="AX81" s="405"/>
    </row>
    <row r="82" spans="1:50">
      <c r="A82" s="886" t="s">
        <v>561</v>
      </c>
      <c r="B82" s="887"/>
      <c r="C82" s="412"/>
      <c r="D82" s="413"/>
      <c r="E82" s="413"/>
      <c r="F82" s="414"/>
      <c r="G82" s="412"/>
      <c r="H82" s="413"/>
      <c r="I82" s="413"/>
      <c r="J82" s="414"/>
      <c r="K82" s="407"/>
      <c r="L82" s="411"/>
      <c r="M82" s="411"/>
      <c r="N82" s="410"/>
      <c r="O82" s="407"/>
      <c r="P82" s="411"/>
      <c r="Q82" s="411"/>
      <c r="R82" s="410"/>
      <c r="S82" s="407"/>
      <c r="T82" s="411"/>
      <c r="U82" s="411"/>
      <c r="V82" s="410"/>
      <c r="W82" s="407"/>
      <c r="X82" s="411"/>
      <c r="Y82" s="411"/>
      <c r="Z82" s="410"/>
      <c r="AA82" s="407"/>
      <c r="AB82" s="411"/>
      <c r="AC82" s="411"/>
      <c r="AD82" s="410"/>
      <c r="AE82" s="407"/>
      <c r="AF82" s="411"/>
      <c r="AG82" s="411"/>
      <c r="AH82" s="410"/>
      <c r="AI82" s="412"/>
      <c r="AJ82" s="413"/>
      <c r="AK82" s="413"/>
      <c r="AL82" s="414"/>
      <c r="AM82" s="412"/>
      <c r="AN82" s="413"/>
      <c r="AO82" s="413"/>
      <c r="AP82" s="414"/>
      <c r="AQ82" s="412"/>
      <c r="AR82" s="413"/>
      <c r="AS82" s="413"/>
      <c r="AT82" s="414"/>
      <c r="AU82" s="412"/>
      <c r="AV82" s="413"/>
      <c r="AW82" s="413"/>
      <c r="AX82" s="414"/>
    </row>
    <row r="83" spans="1:50">
      <c r="A83" s="886"/>
      <c r="B83" s="887"/>
      <c r="C83" s="415"/>
      <c r="D83" s="416"/>
      <c r="E83" s="416"/>
      <c r="F83" s="417"/>
      <c r="G83" s="415"/>
      <c r="H83" s="416"/>
      <c r="I83" s="416"/>
      <c r="J83" s="410"/>
      <c r="K83" s="407"/>
      <c r="L83" s="411"/>
      <c r="M83" s="411"/>
      <c r="N83" s="410"/>
      <c r="O83" s="407"/>
      <c r="P83" s="411"/>
      <c r="Q83" s="411"/>
      <c r="R83" s="410"/>
      <c r="S83" s="407"/>
      <c r="T83" s="411"/>
      <c r="U83" s="411"/>
      <c r="V83" s="410"/>
      <c r="W83" s="407"/>
      <c r="X83" s="411"/>
      <c r="Y83" s="411"/>
      <c r="Z83" s="410"/>
      <c r="AA83" s="407"/>
      <c r="AB83" s="411"/>
      <c r="AC83" s="411"/>
      <c r="AD83" s="410"/>
      <c r="AE83" s="407"/>
      <c r="AF83" s="411"/>
      <c r="AG83" s="411"/>
      <c r="AH83" s="410"/>
      <c r="AI83" s="407"/>
      <c r="AJ83" s="411"/>
      <c r="AK83" s="411"/>
      <c r="AL83" s="410"/>
      <c r="AM83" s="407"/>
      <c r="AN83" s="411"/>
      <c r="AO83" s="411"/>
      <c r="AP83" s="417"/>
      <c r="AQ83" s="415"/>
      <c r="AR83" s="416"/>
      <c r="AS83" s="416"/>
      <c r="AT83" s="417"/>
      <c r="AU83" s="415"/>
      <c r="AV83" s="416"/>
      <c r="AW83" s="416"/>
      <c r="AX83" s="417"/>
    </row>
    <row r="84" spans="1:50" ht="15.75" thickBot="1">
      <c r="A84" s="431"/>
      <c r="B84" s="432"/>
      <c r="C84" s="433"/>
      <c r="D84" s="434"/>
      <c r="E84" s="435"/>
      <c r="F84" s="436"/>
      <c r="G84" s="433"/>
      <c r="H84" s="437"/>
      <c r="I84" s="437"/>
      <c r="J84" s="436"/>
      <c r="K84" s="433"/>
      <c r="L84" s="437"/>
      <c r="M84" s="437"/>
      <c r="N84" s="436"/>
      <c r="O84" s="433"/>
      <c r="P84" s="437"/>
      <c r="Q84" s="437"/>
      <c r="R84" s="436"/>
      <c r="S84" s="433"/>
      <c r="T84" s="437"/>
      <c r="U84" s="437"/>
      <c r="V84" s="436"/>
      <c r="W84" s="433"/>
      <c r="X84" s="437"/>
      <c r="Y84" s="437"/>
      <c r="Z84" s="436"/>
      <c r="AA84" s="433"/>
      <c r="AB84" s="437"/>
      <c r="AC84" s="437"/>
      <c r="AD84" s="436"/>
      <c r="AE84" s="433"/>
      <c r="AF84" s="437"/>
      <c r="AG84" s="437"/>
      <c r="AH84" s="436"/>
      <c r="AI84" s="433"/>
      <c r="AJ84" s="437"/>
      <c r="AK84" s="437"/>
      <c r="AL84" s="436"/>
      <c r="AM84" s="433"/>
      <c r="AN84" s="437"/>
      <c r="AO84" s="437"/>
      <c r="AP84" s="436"/>
      <c r="AQ84" s="433"/>
      <c r="AR84" s="437"/>
      <c r="AS84" s="437"/>
      <c r="AT84" s="436"/>
      <c r="AU84" s="433"/>
      <c r="AV84" s="437"/>
      <c r="AW84" s="437"/>
      <c r="AX84" s="436"/>
    </row>
    <row r="85" spans="1:50">
      <c r="A85" s="385"/>
      <c r="B85" s="385"/>
      <c r="C85" s="385"/>
      <c r="D85" s="385"/>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5"/>
      <c r="AN85" s="385"/>
      <c r="AO85" s="385"/>
      <c r="AP85" s="385"/>
      <c r="AQ85" s="385"/>
      <c r="AR85" s="385"/>
      <c r="AS85" s="385"/>
      <c r="AT85" s="385"/>
      <c r="AU85" s="385"/>
      <c r="AV85" s="385"/>
      <c r="AW85" s="385"/>
      <c r="AX85" s="385"/>
    </row>
    <row r="86" spans="1:50">
      <c r="A86" s="385"/>
      <c r="B86" s="385" t="s">
        <v>532</v>
      </c>
      <c r="C86" s="386"/>
      <c r="D86" s="386"/>
      <c r="E86" s="386"/>
      <c r="F86" s="385"/>
      <c r="G86" s="385"/>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385"/>
      <c r="AM86" s="385"/>
      <c r="AN86" s="385"/>
      <c r="AO86" s="385"/>
      <c r="AP86" s="385"/>
      <c r="AQ86" s="385"/>
      <c r="AR86" s="385"/>
      <c r="AS86" s="385"/>
      <c r="AT86" s="385"/>
      <c r="AU86" s="385"/>
      <c r="AV86" s="385"/>
      <c r="AW86" s="385"/>
      <c r="AX86" s="385"/>
    </row>
    <row r="87" spans="1:50">
      <c r="A87" s="385"/>
      <c r="B87" s="385" t="s">
        <v>533</v>
      </c>
      <c r="C87" s="388"/>
      <c r="D87" s="388"/>
      <c r="E87" s="388"/>
      <c r="F87" s="385"/>
      <c r="G87" s="385"/>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c r="AW87" s="385"/>
      <c r="AX87" s="385"/>
    </row>
    <row r="88" spans="1:50">
      <c r="A88" s="385"/>
      <c r="B88" s="385"/>
      <c r="C88" s="385"/>
      <c r="D88" s="385"/>
      <c r="E88" s="385"/>
      <c r="F88" s="385"/>
      <c r="G88" s="385"/>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85"/>
      <c r="AI88" s="385"/>
      <c r="AJ88" s="385"/>
      <c r="AK88" s="385"/>
      <c r="AL88" s="385"/>
      <c r="AM88" s="385"/>
      <c r="AN88" s="385"/>
      <c r="AO88" s="385"/>
      <c r="AP88" s="385"/>
      <c r="AQ88" s="385"/>
      <c r="AR88" s="385"/>
      <c r="AS88" s="385"/>
      <c r="AT88" s="385"/>
      <c r="AU88" s="385"/>
      <c r="AV88" s="385"/>
      <c r="AW88" s="385"/>
      <c r="AX88" s="385"/>
    </row>
  </sheetData>
  <mergeCells count="41">
    <mergeCell ref="A1:AX1"/>
    <mergeCell ref="C5:F5"/>
    <mergeCell ref="G5:J5"/>
    <mergeCell ref="K5:N5"/>
    <mergeCell ref="O5:R5"/>
    <mergeCell ref="S5:V5"/>
    <mergeCell ref="W5:Z5"/>
    <mergeCell ref="AA5:AD5"/>
    <mergeCell ref="AE5:AH5"/>
    <mergeCell ref="AI5:AL5"/>
    <mergeCell ref="A29:B30"/>
    <mergeCell ref="AM5:AP5"/>
    <mergeCell ref="AQ5:AT5"/>
    <mergeCell ref="AU5:AX5"/>
    <mergeCell ref="A7:B7"/>
    <mergeCell ref="A9:B10"/>
    <mergeCell ref="A12:B13"/>
    <mergeCell ref="A15:B16"/>
    <mergeCell ref="A18:B18"/>
    <mergeCell ref="A20:B21"/>
    <mergeCell ref="A23:B24"/>
    <mergeCell ref="A26:B27"/>
    <mergeCell ref="A62:B63"/>
    <mergeCell ref="A32:B32"/>
    <mergeCell ref="A34:B35"/>
    <mergeCell ref="A37:B38"/>
    <mergeCell ref="A40:B41"/>
    <mergeCell ref="A43:B43"/>
    <mergeCell ref="A45:B46"/>
    <mergeCell ref="A48:B49"/>
    <mergeCell ref="A51:B52"/>
    <mergeCell ref="A54:B54"/>
    <mergeCell ref="A56:B57"/>
    <mergeCell ref="A59:B60"/>
    <mergeCell ref="A82:B83"/>
    <mergeCell ref="A65:B66"/>
    <mergeCell ref="A68:B69"/>
    <mergeCell ref="A71:B72"/>
    <mergeCell ref="A74:B75"/>
    <mergeCell ref="A77:B78"/>
    <mergeCell ref="A80:B8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P20"/>
  <sheetViews>
    <sheetView workbookViewId="0">
      <selection activeCell="A20" sqref="A20"/>
    </sheetView>
  </sheetViews>
  <sheetFormatPr defaultColWidth="12.5703125" defaultRowHeight="15"/>
  <cols>
    <col min="1" max="1" width="56" customWidth="1"/>
    <col min="10" max="10" width="13.85546875" customWidth="1"/>
    <col min="12" max="12" width="13.140625" bestFit="1" customWidth="1"/>
    <col min="13" max="13" width="23.28515625" customWidth="1"/>
    <col min="14" max="14" width="16.5703125" customWidth="1"/>
    <col min="15" max="15" width="13.140625" customWidth="1"/>
    <col min="16" max="16" width="69.85546875" customWidth="1"/>
  </cols>
  <sheetData>
    <row r="1" spans="1:68" s="360" customFormat="1" ht="69" customHeight="1">
      <c r="B1" s="899" t="s">
        <v>515</v>
      </c>
      <c r="C1" s="900"/>
      <c r="D1" s="900"/>
      <c r="E1" s="900"/>
      <c r="F1" s="900"/>
      <c r="G1" s="900"/>
      <c r="H1" s="900"/>
      <c r="I1" s="900"/>
      <c r="J1" s="900"/>
      <c r="K1" s="900"/>
      <c r="L1" s="900"/>
      <c r="M1" s="900"/>
    </row>
    <row r="2" spans="1:68" s="364" customFormat="1" ht="18.75">
      <c r="A2" s="361" t="s">
        <v>516</v>
      </c>
      <c r="B2" s="362" t="s">
        <v>105</v>
      </c>
      <c r="C2" s="362" t="s">
        <v>106</v>
      </c>
      <c r="D2" s="362" t="s">
        <v>107</v>
      </c>
      <c r="E2" s="362" t="s">
        <v>108</v>
      </c>
      <c r="F2" s="362" t="s">
        <v>109</v>
      </c>
      <c r="G2" s="362" t="s">
        <v>110</v>
      </c>
      <c r="H2" s="362" t="s">
        <v>111</v>
      </c>
      <c r="I2" s="362" t="s">
        <v>112</v>
      </c>
      <c r="J2" s="362" t="s">
        <v>113</v>
      </c>
      <c r="K2" s="362" t="s">
        <v>114</v>
      </c>
      <c r="L2" s="362" t="s">
        <v>115</v>
      </c>
      <c r="M2" s="362" t="s">
        <v>116</v>
      </c>
      <c r="N2" s="362" t="s">
        <v>517</v>
      </c>
      <c r="O2" s="363" t="s">
        <v>518</v>
      </c>
      <c r="P2" s="363" t="s">
        <v>519</v>
      </c>
    </row>
    <row r="3" spans="1:68" s="368" customFormat="1" ht="15.75">
      <c r="A3" s="365"/>
      <c r="B3" s="366"/>
      <c r="C3" s="366"/>
      <c r="D3" s="366"/>
      <c r="E3" s="366"/>
      <c r="F3" s="366"/>
      <c r="G3" s="366"/>
      <c r="H3" s="366"/>
      <c r="I3" s="366"/>
      <c r="J3" s="366"/>
      <c r="K3" s="366"/>
      <c r="L3" s="366"/>
      <c r="M3" s="366"/>
      <c r="N3" s="367"/>
    </row>
    <row r="4" spans="1:68" s="364" customFormat="1" ht="15.75">
      <c r="A4" s="369" t="s">
        <v>520</v>
      </c>
      <c r="B4" s="370">
        <v>20</v>
      </c>
      <c r="C4" s="370">
        <v>20</v>
      </c>
      <c r="D4" s="370">
        <v>50</v>
      </c>
      <c r="E4" s="370">
        <v>50</v>
      </c>
      <c r="F4" s="370">
        <v>50</v>
      </c>
      <c r="G4" s="370">
        <v>50</v>
      </c>
      <c r="H4" s="370">
        <v>50</v>
      </c>
      <c r="I4" s="370">
        <v>50</v>
      </c>
      <c r="J4" s="370">
        <v>50</v>
      </c>
      <c r="K4" s="370">
        <v>50</v>
      </c>
      <c r="L4" s="370">
        <v>50</v>
      </c>
      <c r="M4" s="370">
        <v>20</v>
      </c>
      <c r="N4" s="371">
        <v>510</v>
      </c>
    </row>
    <row r="5" spans="1:68" s="368" customFormat="1" ht="15.75">
      <c r="A5" s="365" t="s">
        <v>521</v>
      </c>
      <c r="B5" s="366"/>
      <c r="C5" s="366"/>
      <c r="D5" s="366"/>
      <c r="E5" s="366"/>
      <c r="F5" s="366"/>
      <c r="G5" s="366"/>
      <c r="H5" s="366"/>
      <c r="I5" s="366"/>
      <c r="J5" s="366"/>
      <c r="K5" s="366"/>
      <c r="L5" s="366"/>
      <c r="M5" s="366"/>
      <c r="N5" s="367"/>
      <c r="O5" s="372"/>
    </row>
    <row r="6" spans="1:68" s="364" customFormat="1" ht="15.75">
      <c r="A6" s="369" t="s">
        <v>522</v>
      </c>
      <c r="B6" s="373"/>
      <c r="C6" s="373"/>
      <c r="D6" s="373"/>
      <c r="E6" s="370">
        <v>500</v>
      </c>
      <c r="F6" s="373"/>
      <c r="G6" s="373"/>
      <c r="H6" s="373"/>
      <c r="I6" s="373"/>
      <c r="J6" s="373"/>
      <c r="K6" s="373"/>
      <c r="L6" s="373"/>
      <c r="M6" s="373"/>
      <c r="N6" s="374"/>
      <c r="O6" s="375"/>
    </row>
    <row r="7" spans="1:68" s="368" customFormat="1" ht="15.75">
      <c r="A7" s="365" t="s">
        <v>523</v>
      </c>
      <c r="B7" s="366"/>
      <c r="C7" s="366"/>
      <c r="D7" s="366"/>
      <c r="E7" s="366"/>
      <c r="F7" s="366"/>
      <c r="G7" s="366"/>
      <c r="H7" s="366"/>
      <c r="I7" s="366"/>
      <c r="J7" s="366"/>
      <c r="K7" s="366"/>
      <c r="L7" s="366"/>
      <c r="M7" s="366"/>
      <c r="N7" s="367"/>
    </row>
    <row r="8" spans="1:68" s="364" customFormat="1" ht="15.75">
      <c r="A8" s="369" t="s">
        <v>524</v>
      </c>
      <c r="B8" s="373">
        <v>150</v>
      </c>
      <c r="C8" s="373">
        <v>150</v>
      </c>
      <c r="D8" s="373">
        <v>150</v>
      </c>
      <c r="E8" s="373">
        <v>150</v>
      </c>
      <c r="F8" s="373">
        <v>150</v>
      </c>
      <c r="G8" s="373">
        <v>150</v>
      </c>
      <c r="H8" s="373">
        <v>150</v>
      </c>
      <c r="I8" s="373">
        <v>150</v>
      </c>
      <c r="J8" s="373">
        <v>150</v>
      </c>
      <c r="K8" s="373">
        <v>150</v>
      </c>
      <c r="L8" s="373">
        <v>150</v>
      </c>
      <c r="M8" s="373">
        <v>150</v>
      </c>
      <c r="N8" s="374">
        <v>1800</v>
      </c>
    </row>
    <row r="9" spans="1:68" s="368" customFormat="1" ht="15.75">
      <c r="A9" s="365" t="s">
        <v>525</v>
      </c>
      <c r="B9" s="366"/>
      <c r="C9" s="376">
        <v>175</v>
      </c>
      <c r="D9" s="366"/>
      <c r="E9" s="366"/>
      <c r="F9" s="366"/>
      <c r="G9" s="366"/>
      <c r="H9" s="376">
        <v>175</v>
      </c>
      <c r="I9" s="366"/>
      <c r="J9" s="366"/>
      <c r="K9" s="366"/>
      <c r="L9" s="366"/>
      <c r="M9" s="366"/>
      <c r="N9" s="367">
        <v>350</v>
      </c>
    </row>
    <row r="10" spans="1:68" s="364" customFormat="1" ht="15.75">
      <c r="A10" s="369" t="s">
        <v>526</v>
      </c>
      <c r="B10" s="373"/>
      <c r="C10" s="370">
        <v>175</v>
      </c>
      <c r="D10" s="373"/>
      <c r="E10" s="373"/>
      <c r="F10" s="373"/>
      <c r="G10" s="373"/>
      <c r="H10" s="373"/>
      <c r="I10" s="373"/>
      <c r="J10" s="373"/>
      <c r="K10" s="373"/>
      <c r="L10" s="373"/>
      <c r="M10" s="373"/>
      <c r="N10" s="374">
        <v>175</v>
      </c>
      <c r="O10" s="375"/>
    </row>
    <row r="11" spans="1:68" s="368" customFormat="1" ht="15.75">
      <c r="A11" s="365" t="s">
        <v>527</v>
      </c>
      <c r="B11" s="366"/>
      <c r="C11" s="366"/>
      <c r="D11" s="366"/>
      <c r="E11" s="366"/>
      <c r="F11" s="366"/>
      <c r="G11" s="366"/>
      <c r="H11" s="366"/>
      <c r="I11" s="366"/>
      <c r="J11" s="366"/>
      <c r="K11" s="366"/>
      <c r="L11" s="366"/>
      <c r="M11" s="366"/>
      <c r="N11" s="367"/>
    </row>
    <row r="12" spans="1:68" s="364" customFormat="1" ht="31.5">
      <c r="A12" s="377" t="s">
        <v>528</v>
      </c>
      <c r="B12" s="373"/>
      <c r="C12" s="373"/>
      <c r="D12" s="373"/>
      <c r="E12" s="373"/>
      <c r="F12" s="373"/>
      <c r="G12" s="373"/>
      <c r="H12" s="373"/>
      <c r="I12" s="373"/>
      <c r="J12" s="373"/>
      <c r="K12" s="373"/>
      <c r="L12" s="373" t="s">
        <v>175</v>
      </c>
      <c r="M12" s="373"/>
      <c r="N12" s="371">
        <v>750</v>
      </c>
    </row>
    <row r="13" spans="1:68" s="368" customFormat="1" ht="15.75">
      <c r="A13" s="365" t="s">
        <v>529</v>
      </c>
      <c r="B13" s="365"/>
      <c r="C13" s="367">
        <v>400</v>
      </c>
      <c r="D13" s="367">
        <v>750</v>
      </c>
      <c r="E13" s="367">
        <v>750</v>
      </c>
      <c r="F13" s="367">
        <v>750</v>
      </c>
      <c r="G13" s="378">
        <v>400</v>
      </c>
      <c r="H13" s="378">
        <v>400</v>
      </c>
      <c r="I13" s="378">
        <v>400</v>
      </c>
      <c r="J13" s="378">
        <v>750</v>
      </c>
      <c r="K13" s="378">
        <v>750</v>
      </c>
      <c r="L13" s="378">
        <v>750</v>
      </c>
      <c r="M13" s="365"/>
      <c r="N13" s="378">
        <v>6100</v>
      </c>
      <c r="O13" s="372"/>
    </row>
    <row r="14" spans="1:68" s="364" customFormat="1"/>
    <row r="15" spans="1:68" s="364" customFormat="1" ht="15.75">
      <c r="A15" s="365" t="s">
        <v>530</v>
      </c>
      <c r="B15" s="365"/>
      <c r="C15" s="365"/>
      <c r="D15" s="365"/>
      <c r="E15" s="365"/>
      <c r="F15" s="365"/>
      <c r="G15" s="365"/>
      <c r="H15" s="365"/>
      <c r="I15" s="365"/>
      <c r="J15" s="365"/>
      <c r="K15" s="365"/>
      <c r="L15" s="365"/>
      <c r="M15" s="365"/>
      <c r="N15" s="367">
        <f>SUM(N4:N13)</f>
        <v>9685</v>
      </c>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row>
    <row r="16" spans="1:68" s="364" customFormat="1" ht="15.75">
      <c r="A16" s="369"/>
      <c r="B16" s="369"/>
      <c r="C16" s="369"/>
      <c r="D16" s="369"/>
      <c r="E16" s="369"/>
      <c r="F16" s="369"/>
      <c r="G16" s="369"/>
      <c r="H16" s="369"/>
      <c r="I16" s="369"/>
      <c r="J16" s="369"/>
      <c r="K16" s="369"/>
      <c r="L16" s="369"/>
      <c r="M16" s="369"/>
      <c r="N16" s="369"/>
      <c r="O16" s="369"/>
      <c r="P16" s="379"/>
      <c r="Q16" s="379"/>
    </row>
    <row r="17" spans="1:47" s="364" customFormat="1" ht="15.75">
      <c r="A17" s="365"/>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row>
    <row r="18" spans="1:47" s="364" customFormat="1" ht="15.75">
      <c r="A18" s="369"/>
      <c r="B18" s="369"/>
      <c r="C18" s="369"/>
      <c r="D18" s="369"/>
      <c r="E18" s="369"/>
      <c r="F18" s="369"/>
      <c r="G18" s="369"/>
      <c r="H18" s="369"/>
      <c r="I18" s="369"/>
      <c r="J18" s="369"/>
      <c r="K18" s="369"/>
      <c r="L18" s="369"/>
      <c r="M18" s="369"/>
      <c r="N18" s="369"/>
      <c r="O18" s="369"/>
      <c r="P18" s="379"/>
      <c r="Q18" s="379"/>
    </row>
    <row r="19" spans="1:47" s="368" customFormat="1" ht="15.75">
      <c r="A19" s="365"/>
      <c r="N19" s="365"/>
      <c r="O19" s="380"/>
      <c r="P19" s="380"/>
      <c r="Q19" s="380"/>
    </row>
    <row r="20" spans="1:47" s="364" customFormat="1" ht="15.75">
      <c r="A20" s="381"/>
      <c r="B20" s="381"/>
      <c r="C20" s="381"/>
      <c r="D20" s="381"/>
      <c r="E20" s="381"/>
      <c r="F20" s="901"/>
      <c r="G20" s="902"/>
      <c r="H20" s="902"/>
      <c r="I20" s="902"/>
      <c r="J20" s="902"/>
      <c r="K20" s="902"/>
      <c r="L20" s="902"/>
      <c r="M20" s="902"/>
      <c r="N20" s="382"/>
      <c r="O20" s="381"/>
      <c r="P20" s="381"/>
      <c r="Q20" s="381"/>
      <c r="R20" s="383"/>
    </row>
  </sheetData>
  <mergeCells count="2">
    <mergeCell ref="B1:M1"/>
    <mergeCell ref="F20:M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7293A-4952-47BA-A9F9-2105FB705EC1}">
  <dimension ref="B1:L36"/>
  <sheetViews>
    <sheetView zoomScale="90" zoomScaleNormal="90" workbookViewId="0">
      <selection activeCell="D17" sqref="D17"/>
    </sheetView>
  </sheetViews>
  <sheetFormatPr defaultRowHeight="15"/>
  <cols>
    <col min="1" max="1" width="3.7109375" customWidth="1"/>
    <col min="2" max="2" width="38.85546875" customWidth="1"/>
    <col min="3" max="3" width="3.7109375" customWidth="1"/>
    <col min="4" max="4" width="25.7109375" customWidth="1"/>
    <col min="5" max="5" width="3.7109375" customWidth="1"/>
    <col min="6" max="6" width="25.7109375" customWidth="1"/>
    <col min="7" max="7" width="3.7109375" customWidth="1"/>
    <col min="8" max="8" width="38.85546875" customWidth="1"/>
    <col min="9" max="9" width="3.7109375" customWidth="1"/>
    <col min="10" max="10" width="25.7109375" customWidth="1"/>
    <col min="11" max="11" width="3.7109375" customWidth="1"/>
    <col min="12" max="12" width="25.7109375" customWidth="1"/>
  </cols>
  <sheetData>
    <row r="1" spans="2:12" ht="40.5" customHeight="1">
      <c r="B1" s="647" t="s">
        <v>702</v>
      </c>
      <c r="F1" s="381"/>
      <c r="G1" s="658"/>
      <c r="H1" s="658"/>
    </row>
    <row r="2" spans="2:12" ht="18.75" customHeight="1">
      <c r="B2" s="649" t="s">
        <v>3</v>
      </c>
      <c r="C2" s="650"/>
      <c r="D2" s="651" t="s">
        <v>703</v>
      </c>
      <c r="E2" s="84"/>
      <c r="F2" s="727" t="s">
        <v>706</v>
      </c>
      <c r="G2" s="728"/>
      <c r="H2" s="729"/>
      <c r="I2" s="84"/>
      <c r="K2" s="84"/>
    </row>
    <row r="3" spans="2:12" ht="18.75" customHeight="1">
      <c r="B3" s="640" t="s">
        <v>642</v>
      </c>
      <c r="C3" s="84"/>
      <c r="D3" s="641" t="s">
        <v>647</v>
      </c>
      <c r="E3" s="84"/>
      <c r="F3" s="730"/>
      <c r="G3" s="731"/>
      <c r="H3" s="732"/>
      <c r="I3" s="84"/>
      <c r="K3" s="84"/>
    </row>
    <row r="4" spans="2:12" ht="18.75" customHeight="1">
      <c r="B4" s="640" t="s">
        <v>717</v>
      </c>
      <c r="C4" s="84"/>
      <c r="D4" s="641" t="s">
        <v>648</v>
      </c>
      <c r="E4" s="84"/>
      <c r="F4" s="730"/>
      <c r="G4" s="731"/>
      <c r="H4" s="732"/>
      <c r="I4" s="84"/>
      <c r="K4" s="84"/>
    </row>
    <row r="5" spans="2:12" ht="18.75" customHeight="1">
      <c r="B5" s="640" t="s">
        <v>643</v>
      </c>
      <c r="C5" s="84"/>
      <c r="D5" s="641" t="s">
        <v>649</v>
      </c>
      <c r="E5" s="84"/>
      <c r="F5" s="730"/>
      <c r="G5" s="731"/>
      <c r="H5" s="732"/>
      <c r="I5" s="84"/>
      <c r="K5" s="84"/>
    </row>
    <row r="6" spans="2:12" ht="18.75" customHeight="1">
      <c r="B6" s="640" t="s">
        <v>644</v>
      </c>
      <c r="C6" s="84"/>
      <c r="D6" s="641" t="s">
        <v>650</v>
      </c>
      <c r="E6" s="84"/>
      <c r="F6" s="730"/>
      <c r="G6" s="731"/>
      <c r="H6" s="732"/>
      <c r="I6" s="84"/>
      <c r="K6" s="84"/>
    </row>
    <row r="7" spans="2:12" ht="18.75" customHeight="1">
      <c r="B7" s="640" t="s">
        <v>645</v>
      </c>
      <c r="C7" s="84"/>
      <c r="D7" s="641" t="s">
        <v>651</v>
      </c>
      <c r="E7" s="84"/>
      <c r="F7" s="733"/>
      <c r="G7" s="734"/>
      <c r="H7" s="735"/>
      <c r="I7" s="84"/>
      <c r="K7" s="84"/>
    </row>
    <row r="8" spans="2:12" ht="18.75" customHeight="1">
      <c r="B8" s="84"/>
      <c r="C8" s="84"/>
      <c r="D8" s="84"/>
      <c r="E8" s="84"/>
      <c r="F8" s="84"/>
      <c r="G8" s="84"/>
      <c r="I8" s="84"/>
      <c r="K8" s="84"/>
    </row>
    <row r="9" spans="2:12" s="652" customFormat="1" ht="18.75" customHeight="1">
      <c r="B9" s="649" t="s">
        <v>4</v>
      </c>
      <c r="C9" s="650"/>
      <c r="D9" s="651" t="s">
        <v>703</v>
      </c>
      <c r="E9" s="650"/>
      <c r="F9" s="651" t="s">
        <v>704</v>
      </c>
      <c r="G9" s="650"/>
      <c r="H9" s="648" t="s">
        <v>705</v>
      </c>
      <c r="I9" s="650"/>
      <c r="J9" s="651" t="s">
        <v>703</v>
      </c>
      <c r="K9" s="650"/>
      <c r="L9" s="651" t="s">
        <v>704</v>
      </c>
    </row>
    <row r="10" spans="2:12" ht="18.75" customHeight="1">
      <c r="B10" s="640" t="s">
        <v>625</v>
      </c>
      <c r="C10" s="293"/>
      <c r="D10" s="641" t="s">
        <v>621</v>
      </c>
      <c r="E10" s="84"/>
      <c r="F10" s="642"/>
      <c r="G10" s="84"/>
      <c r="H10" s="640" t="s">
        <v>653</v>
      </c>
      <c r="I10" s="293"/>
      <c r="J10" s="645" t="s">
        <v>658</v>
      </c>
      <c r="K10" s="84"/>
      <c r="L10" s="645"/>
    </row>
    <row r="11" spans="2:12" ht="18.75" customHeight="1">
      <c r="B11" s="640" t="s">
        <v>654</v>
      </c>
      <c r="C11" s="293"/>
      <c r="D11" s="641" t="s">
        <v>622</v>
      </c>
      <c r="E11" s="84"/>
      <c r="F11" s="642"/>
      <c r="G11" s="84"/>
      <c r="H11" s="640" t="s">
        <v>655</v>
      </c>
      <c r="I11" s="293"/>
      <c r="J11" s="645" t="s">
        <v>646</v>
      </c>
      <c r="K11" s="84"/>
      <c r="L11" s="645"/>
    </row>
    <row r="12" spans="2:12" ht="18.75" customHeight="1">
      <c r="B12" s="640" t="s">
        <v>624</v>
      </c>
      <c r="C12" s="293"/>
      <c r="D12" s="642"/>
      <c r="E12" s="84"/>
      <c r="F12" s="641" t="s">
        <v>667</v>
      </c>
      <c r="G12" s="84"/>
      <c r="H12" s="640" t="s">
        <v>657</v>
      </c>
      <c r="I12" s="293"/>
      <c r="J12" s="645"/>
      <c r="K12" s="84"/>
      <c r="L12" s="646" t="s">
        <v>656</v>
      </c>
    </row>
    <row r="13" spans="2:12" ht="18.75" customHeight="1">
      <c r="B13" s="640" t="s">
        <v>629</v>
      </c>
      <c r="C13" s="293"/>
      <c r="D13" s="641" t="s">
        <v>636</v>
      </c>
      <c r="E13" s="84"/>
      <c r="F13" s="644"/>
      <c r="G13" s="84"/>
      <c r="H13" s="640" t="s">
        <v>19</v>
      </c>
      <c r="I13" s="293"/>
      <c r="J13" s="645" t="s">
        <v>638</v>
      </c>
      <c r="K13" s="84"/>
      <c r="L13" s="644"/>
    </row>
    <row r="14" spans="2:12" ht="18.75" customHeight="1">
      <c r="B14" s="640" t="s">
        <v>628</v>
      </c>
      <c r="C14" s="293"/>
      <c r="D14" s="641" t="s">
        <v>639</v>
      </c>
      <c r="E14" s="84"/>
      <c r="G14" s="84"/>
      <c r="H14" s="640" t="s">
        <v>22</v>
      </c>
      <c r="I14" s="293"/>
      <c r="J14" s="645" t="s">
        <v>663</v>
      </c>
      <c r="K14" s="84"/>
    </row>
    <row r="15" spans="2:12" ht="18.75" customHeight="1">
      <c r="B15" s="640" t="s">
        <v>2</v>
      </c>
      <c r="C15" s="293"/>
      <c r="D15" s="641" t="s">
        <v>640</v>
      </c>
      <c r="E15" s="84"/>
      <c r="G15" s="84"/>
      <c r="H15" s="640" t="s">
        <v>13</v>
      </c>
      <c r="I15" s="293"/>
      <c r="J15" s="645" t="s">
        <v>661</v>
      </c>
      <c r="K15" s="84"/>
    </row>
    <row r="16" spans="2:12" ht="18.75" customHeight="1">
      <c r="B16" s="640" t="s">
        <v>627</v>
      </c>
      <c r="C16" s="293"/>
      <c r="D16" s="641" t="s">
        <v>646</v>
      </c>
      <c r="E16" s="84"/>
      <c r="G16" s="84"/>
      <c r="H16" s="640" t="s">
        <v>23</v>
      </c>
      <c r="I16" s="293"/>
      <c r="J16" s="645" t="s">
        <v>636</v>
      </c>
      <c r="K16" s="84"/>
    </row>
    <row r="17" spans="2:11" ht="18.75" customHeight="1">
      <c r="B17" s="640" t="s">
        <v>633</v>
      </c>
      <c r="C17" s="293"/>
      <c r="D17" s="641">
        <v>7.0000000000000007E-2</v>
      </c>
      <c r="E17" s="84"/>
      <c r="G17" s="84"/>
      <c r="H17" s="640" t="s">
        <v>660</v>
      </c>
      <c r="I17" s="293"/>
      <c r="J17" s="645" t="s">
        <v>659</v>
      </c>
      <c r="K17" s="84"/>
    </row>
    <row r="18" spans="2:11" ht="18.75" customHeight="1">
      <c r="B18" s="640" t="s">
        <v>634</v>
      </c>
      <c r="C18" s="293"/>
      <c r="D18" s="641">
        <v>0.02</v>
      </c>
      <c r="E18" s="84"/>
      <c r="G18" s="84"/>
      <c r="H18" s="653" t="s">
        <v>662</v>
      </c>
      <c r="I18" s="655"/>
      <c r="J18" s="648" t="s">
        <v>622</v>
      </c>
      <c r="K18" s="84"/>
    </row>
    <row r="19" spans="2:11" ht="18.75" customHeight="1">
      <c r="B19" s="640" t="s">
        <v>626</v>
      </c>
      <c r="C19" s="293"/>
      <c r="D19" s="641" t="s">
        <v>636</v>
      </c>
      <c r="E19" s="84"/>
      <c r="G19" s="84"/>
      <c r="H19" s="84"/>
      <c r="I19" s="84"/>
      <c r="J19" s="84"/>
      <c r="K19" s="84"/>
    </row>
    <row r="20" spans="2:11" ht="18.75" customHeight="1">
      <c r="B20" s="643" t="s">
        <v>635</v>
      </c>
      <c r="C20" s="293"/>
      <c r="D20" s="641" t="s">
        <v>623</v>
      </c>
      <c r="E20" s="84"/>
      <c r="G20" s="84"/>
      <c r="H20" s="649" t="s">
        <v>664</v>
      </c>
      <c r="I20" s="655"/>
      <c r="J20" s="648" t="s">
        <v>668</v>
      </c>
      <c r="K20" s="84"/>
    </row>
    <row r="21" spans="2:11" ht="18.75" customHeight="1">
      <c r="B21" s="653" t="s">
        <v>641</v>
      </c>
      <c r="C21" s="650"/>
      <c r="D21" s="654" t="s">
        <v>637</v>
      </c>
      <c r="E21" s="84"/>
      <c r="G21" s="84"/>
      <c r="H21" s="649" t="s">
        <v>665</v>
      </c>
      <c r="I21" s="655"/>
      <c r="J21" s="648" t="s">
        <v>663</v>
      </c>
      <c r="K21" s="84"/>
    </row>
    <row r="22" spans="2:11" ht="18.75" customHeight="1">
      <c r="B22" s="84"/>
      <c r="C22" s="84"/>
      <c r="D22" s="84"/>
      <c r="E22" s="84"/>
      <c r="F22" s="84"/>
      <c r="G22" s="84"/>
      <c r="H22" s="649" t="s">
        <v>666</v>
      </c>
      <c r="I22" s="655"/>
      <c r="J22" s="648" t="s">
        <v>667</v>
      </c>
      <c r="K22" s="84"/>
    </row>
    <row r="23" spans="2:11">
      <c r="C23" s="84"/>
      <c r="E23" s="84"/>
      <c r="G23" s="84"/>
      <c r="I23" s="84"/>
      <c r="K23" s="84"/>
    </row>
    <row r="24" spans="2:11">
      <c r="C24" s="84"/>
      <c r="E24" s="84"/>
      <c r="G24" s="84"/>
      <c r="I24" s="84"/>
      <c r="K24" s="84"/>
    </row>
    <row r="25" spans="2:11">
      <c r="C25" s="84"/>
      <c r="E25" s="84"/>
      <c r="G25" s="84"/>
      <c r="I25" s="84"/>
      <c r="K25" s="84"/>
    </row>
    <row r="26" spans="2:11">
      <c r="C26" s="84"/>
      <c r="E26" s="84"/>
      <c r="G26" s="84"/>
      <c r="I26" s="84"/>
      <c r="K26" s="84"/>
    </row>
    <row r="27" spans="2:11">
      <c r="C27" s="84"/>
      <c r="E27" s="84"/>
      <c r="G27" s="84"/>
      <c r="I27" s="84"/>
      <c r="K27" s="84"/>
    </row>
    <row r="28" spans="2:11">
      <c r="C28" s="84"/>
      <c r="E28" s="84"/>
      <c r="G28" s="84"/>
      <c r="I28" s="84"/>
      <c r="K28" s="84"/>
    </row>
    <row r="29" spans="2:11">
      <c r="C29" s="84"/>
      <c r="E29" s="84"/>
      <c r="G29" s="84"/>
      <c r="I29" s="84"/>
      <c r="K29" s="84"/>
    </row>
    <row r="30" spans="2:11">
      <c r="C30" s="84"/>
      <c r="E30" s="84"/>
      <c r="G30" s="84"/>
      <c r="I30" s="84"/>
      <c r="K30" s="84"/>
    </row>
    <row r="31" spans="2:11">
      <c r="C31" s="84"/>
      <c r="E31" s="84"/>
      <c r="G31" s="84"/>
      <c r="I31" s="84"/>
      <c r="K31" s="84"/>
    </row>
    <row r="32" spans="2:11">
      <c r="C32" s="84"/>
      <c r="E32" s="84"/>
      <c r="G32" s="84"/>
      <c r="I32" s="84"/>
      <c r="K32" s="84"/>
    </row>
    <row r="33" spans="3:11" ht="9" customHeight="1">
      <c r="C33" s="84"/>
      <c r="E33" s="84"/>
      <c r="F33" s="84"/>
      <c r="G33" s="84"/>
      <c r="I33" s="84"/>
      <c r="K33" s="84"/>
    </row>
    <row r="34" spans="3:11">
      <c r="C34" s="84"/>
      <c r="E34" s="84"/>
      <c r="F34" s="84"/>
      <c r="G34" s="84"/>
      <c r="I34" s="84"/>
      <c r="K34" s="84"/>
    </row>
    <row r="35" spans="3:11">
      <c r="C35" s="84"/>
      <c r="E35" s="84"/>
      <c r="F35" s="84"/>
      <c r="G35" s="84"/>
      <c r="I35" s="84"/>
      <c r="K35" s="84"/>
    </row>
    <row r="36" spans="3:11">
      <c r="C36" s="84"/>
      <c r="E36" s="84"/>
      <c r="F36" s="84"/>
      <c r="G36" s="84"/>
      <c r="I36" s="84"/>
      <c r="K36" s="84"/>
    </row>
  </sheetData>
  <sheetProtection algorithmName="SHA-512" hashValue="Hnc4AewBlTOKYLx4dnic6QuFVUQBu+lgxJYkzGwkXHfh6F6TxxykGtCI+VWGnV1HcukcO2puuAmyw+0w1uisxw==" saltValue="3BAZ65KSjpEWPlSUreFYdg==" spinCount="100000" sheet="1" objects="1" scenarios="1"/>
  <mergeCells count="1">
    <mergeCell ref="F2:H7"/>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302"/>
  <sheetViews>
    <sheetView view="pageLayout" zoomScaleNormal="100" workbookViewId="0">
      <selection activeCell="A2" sqref="A2"/>
    </sheetView>
  </sheetViews>
  <sheetFormatPr defaultRowHeight="15"/>
  <cols>
    <col min="1" max="1" width="185.42578125" customWidth="1"/>
  </cols>
  <sheetData>
    <row r="1" spans="1:1" ht="18.75" customHeight="1">
      <c r="A1" s="358"/>
    </row>
    <row r="2" spans="1:1" ht="18.75" customHeight="1">
      <c r="A2" s="358" t="s">
        <v>245</v>
      </c>
    </row>
    <row r="3" spans="1:1">
      <c r="A3" s="359" t="s">
        <v>246</v>
      </c>
    </row>
    <row r="4" spans="1:1">
      <c r="A4" s="359" t="s">
        <v>247</v>
      </c>
    </row>
    <row r="5" spans="1:1">
      <c r="A5" s="359" t="s">
        <v>248</v>
      </c>
    </row>
    <row r="6" spans="1:1">
      <c r="A6" s="359" t="s">
        <v>249</v>
      </c>
    </row>
    <row r="7" spans="1:1">
      <c r="A7" s="359" t="s">
        <v>250</v>
      </c>
    </row>
    <row r="8" spans="1:1">
      <c r="A8" s="359" t="s">
        <v>251</v>
      </c>
    </row>
    <row r="9" spans="1:1">
      <c r="A9" s="359" t="s">
        <v>252</v>
      </c>
    </row>
    <row r="10" spans="1:1">
      <c r="A10" s="359" t="s">
        <v>253</v>
      </c>
    </row>
    <row r="11" spans="1:1">
      <c r="A11" s="359" t="s">
        <v>254</v>
      </c>
    </row>
    <row r="12" spans="1:1">
      <c r="A12" s="359" t="s">
        <v>255</v>
      </c>
    </row>
    <row r="13" spans="1:1">
      <c r="A13" s="359" t="s">
        <v>256</v>
      </c>
    </row>
    <row r="14" spans="1:1">
      <c r="A14" s="359" t="s">
        <v>257</v>
      </c>
    </row>
    <row r="15" spans="1:1">
      <c r="A15" s="359" t="s">
        <v>258</v>
      </c>
    </row>
    <row r="16" spans="1:1">
      <c r="A16" s="359" t="s">
        <v>259</v>
      </c>
    </row>
    <row r="17" spans="1:1">
      <c r="A17" s="359" t="s">
        <v>260</v>
      </c>
    </row>
    <row r="18" spans="1:1">
      <c r="A18" s="359" t="s">
        <v>261</v>
      </c>
    </row>
    <row r="19" spans="1:1">
      <c r="A19" s="359" t="s">
        <v>262</v>
      </c>
    </row>
    <row r="20" spans="1:1">
      <c r="A20" s="359" t="s">
        <v>263</v>
      </c>
    </row>
    <row r="21" spans="1:1">
      <c r="A21" s="359" t="s">
        <v>264</v>
      </c>
    </row>
    <row r="22" spans="1:1">
      <c r="A22" s="359" t="s">
        <v>265</v>
      </c>
    </row>
    <row r="23" spans="1:1">
      <c r="A23" s="359" t="s">
        <v>266</v>
      </c>
    </row>
    <row r="24" spans="1:1">
      <c r="A24" s="359" t="s">
        <v>267</v>
      </c>
    </row>
    <row r="25" spans="1:1">
      <c r="A25" s="359" t="s">
        <v>268</v>
      </c>
    </row>
    <row r="26" spans="1:1">
      <c r="A26" s="359" t="s">
        <v>269</v>
      </c>
    </row>
    <row r="27" spans="1:1">
      <c r="A27" s="359" t="s">
        <v>270</v>
      </c>
    </row>
    <row r="28" spans="1:1">
      <c r="A28" s="359" t="s">
        <v>271</v>
      </c>
    </row>
    <row r="29" spans="1:1">
      <c r="A29" s="359" t="s">
        <v>272</v>
      </c>
    </row>
    <row r="30" spans="1:1">
      <c r="A30" s="359" t="s">
        <v>273</v>
      </c>
    </row>
    <row r="31" spans="1:1">
      <c r="A31" s="359" t="s">
        <v>274</v>
      </c>
    </row>
    <row r="32" spans="1:1">
      <c r="A32" s="359" t="s">
        <v>275</v>
      </c>
    </row>
    <row r="33" spans="1:1">
      <c r="A33" s="359" t="s">
        <v>276</v>
      </c>
    </row>
    <row r="34" spans="1:1">
      <c r="A34" s="359" t="s">
        <v>277</v>
      </c>
    </row>
    <row r="35" spans="1:1">
      <c r="A35" s="359" t="s">
        <v>278</v>
      </c>
    </row>
    <row r="36" spans="1:1">
      <c r="A36" s="359" t="s">
        <v>279</v>
      </c>
    </row>
    <row r="37" spans="1:1">
      <c r="A37" s="359" t="s">
        <v>280</v>
      </c>
    </row>
    <row r="38" spans="1:1">
      <c r="A38" s="359" t="s">
        <v>281</v>
      </c>
    </row>
    <row r="39" spans="1:1">
      <c r="A39" s="359" t="s">
        <v>282</v>
      </c>
    </row>
    <row r="40" spans="1:1">
      <c r="A40" s="359" t="s">
        <v>283</v>
      </c>
    </row>
    <row r="41" spans="1:1">
      <c r="A41" s="359" t="s">
        <v>284</v>
      </c>
    </row>
    <row r="42" spans="1:1">
      <c r="A42" s="359" t="s">
        <v>285</v>
      </c>
    </row>
    <row r="43" spans="1:1">
      <c r="A43" s="359" t="s">
        <v>286</v>
      </c>
    </row>
    <row r="44" spans="1:1">
      <c r="A44" s="359" t="s">
        <v>287</v>
      </c>
    </row>
    <row r="45" spans="1:1">
      <c r="A45" s="359" t="s">
        <v>280</v>
      </c>
    </row>
    <row r="46" spans="1:1">
      <c r="A46" s="359" t="s">
        <v>288</v>
      </c>
    </row>
    <row r="47" spans="1:1">
      <c r="A47" s="359" t="s">
        <v>289</v>
      </c>
    </row>
    <row r="48" spans="1:1">
      <c r="A48" s="359" t="s">
        <v>290</v>
      </c>
    </row>
    <row r="49" spans="1:1">
      <c r="A49" s="359" t="s">
        <v>291</v>
      </c>
    </row>
    <row r="50" spans="1:1">
      <c r="A50" s="359" t="s">
        <v>292</v>
      </c>
    </row>
    <row r="51" spans="1:1">
      <c r="A51" s="359" t="s">
        <v>293</v>
      </c>
    </row>
    <row r="52" spans="1:1">
      <c r="A52" s="359" t="s">
        <v>294</v>
      </c>
    </row>
    <row r="53" spans="1:1">
      <c r="A53" s="359" t="s">
        <v>295</v>
      </c>
    </row>
    <row r="54" spans="1:1">
      <c r="A54" s="359" t="s">
        <v>296</v>
      </c>
    </row>
    <row r="55" spans="1:1">
      <c r="A55" s="359" t="s">
        <v>297</v>
      </c>
    </row>
    <row r="56" spans="1:1">
      <c r="A56" s="359" t="s">
        <v>298</v>
      </c>
    </row>
    <row r="57" spans="1:1">
      <c r="A57" s="359" t="s">
        <v>299</v>
      </c>
    </row>
    <row r="58" spans="1:1">
      <c r="A58" s="359" t="s">
        <v>300</v>
      </c>
    </row>
    <row r="59" spans="1:1">
      <c r="A59" s="359" t="s">
        <v>301</v>
      </c>
    </row>
    <row r="60" spans="1:1">
      <c r="A60" s="359" t="s">
        <v>302</v>
      </c>
    </row>
    <row r="61" spans="1:1">
      <c r="A61" s="359" t="s">
        <v>303</v>
      </c>
    </row>
    <row r="62" spans="1:1">
      <c r="A62" s="359" t="s">
        <v>304</v>
      </c>
    </row>
    <row r="63" spans="1:1">
      <c r="A63" s="359" t="s">
        <v>305</v>
      </c>
    </row>
    <row r="64" spans="1:1">
      <c r="A64" s="359" t="s">
        <v>306</v>
      </c>
    </row>
    <row r="65" spans="1:1">
      <c r="A65" s="359" t="s">
        <v>307</v>
      </c>
    </row>
    <row r="66" spans="1:1">
      <c r="A66" s="359" t="s">
        <v>308</v>
      </c>
    </row>
    <row r="67" spans="1:1">
      <c r="A67" s="359" t="s">
        <v>309</v>
      </c>
    </row>
    <row r="68" spans="1:1">
      <c r="A68" s="359" t="s">
        <v>310</v>
      </c>
    </row>
    <row r="69" spans="1:1">
      <c r="A69" s="359" t="s">
        <v>311</v>
      </c>
    </row>
    <row r="70" spans="1:1">
      <c r="A70" s="359" t="s">
        <v>312</v>
      </c>
    </row>
    <row r="71" spans="1:1">
      <c r="A71" s="359" t="s">
        <v>313</v>
      </c>
    </row>
    <row r="72" spans="1:1">
      <c r="A72" s="359" t="s">
        <v>314</v>
      </c>
    </row>
    <row r="73" spans="1:1">
      <c r="A73" s="359" t="s">
        <v>315</v>
      </c>
    </row>
    <row r="74" spans="1:1">
      <c r="A74" s="359" t="s">
        <v>316</v>
      </c>
    </row>
    <row r="75" spans="1:1">
      <c r="A75" s="359" t="s">
        <v>317</v>
      </c>
    </row>
    <row r="76" spans="1:1">
      <c r="A76" s="359" t="s">
        <v>282</v>
      </c>
    </row>
    <row r="77" spans="1:1">
      <c r="A77" s="359" t="s">
        <v>318</v>
      </c>
    </row>
    <row r="78" spans="1:1">
      <c r="A78" s="359" t="s">
        <v>319</v>
      </c>
    </row>
    <row r="79" spans="1:1">
      <c r="A79" s="359" t="s">
        <v>320</v>
      </c>
    </row>
    <row r="80" spans="1:1">
      <c r="A80" s="359" t="s">
        <v>321</v>
      </c>
    </row>
    <row r="81" spans="1:1">
      <c r="A81" s="359" t="s">
        <v>322</v>
      </c>
    </row>
    <row r="82" spans="1:1">
      <c r="A82" s="359" t="s">
        <v>323</v>
      </c>
    </row>
    <row r="83" spans="1:1">
      <c r="A83" s="359" t="s">
        <v>324</v>
      </c>
    </row>
    <row r="84" spans="1:1">
      <c r="A84" s="359" t="s">
        <v>325</v>
      </c>
    </row>
    <row r="85" spans="1:1">
      <c r="A85" s="359" t="s">
        <v>326</v>
      </c>
    </row>
    <row r="86" spans="1:1">
      <c r="A86" s="359" t="s">
        <v>327</v>
      </c>
    </row>
    <row r="87" spans="1:1">
      <c r="A87" s="359" t="s">
        <v>328</v>
      </c>
    </row>
    <row r="88" spans="1:1">
      <c r="A88" s="359" t="s">
        <v>329</v>
      </c>
    </row>
    <row r="89" spans="1:1">
      <c r="A89" s="359" t="s">
        <v>330</v>
      </c>
    </row>
    <row r="90" spans="1:1">
      <c r="A90" s="359" t="s">
        <v>331</v>
      </c>
    </row>
    <row r="91" spans="1:1">
      <c r="A91" s="359" t="s">
        <v>332</v>
      </c>
    </row>
    <row r="92" spans="1:1">
      <c r="A92" s="359" t="s">
        <v>333</v>
      </c>
    </row>
    <row r="93" spans="1:1">
      <c r="A93" s="359" t="s">
        <v>334</v>
      </c>
    </row>
    <row r="94" spans="1:1">
      <c r="A94" s="359" t="s">
        <v>335</v>
      </c>
    </row>
    <row r="95" spans="1:1">
      <c r="A95" s="359" t="s">
        <v>336</v>
      </c>
    </row>
    <row r="96" spans="1:1">
      <c r="A96" s="359" t="s">
        <v>337</v>
      </c>
    </row>
    <row r="97" spans="1:1">
      <c r="A97" s="359" t="s">
        <v>338</v>
      </c>
    </row>
    <row r="98" spans="1:1">
      <c r="A98" s="359" t="s">
        <v>339</v>
      </c>
    </row>
    <row r="99" spans="1:1">
      <c r="A99" s="359" t="s">
        <v>340</v>
      </c>
    </row>
    <row r="100" spans="1:1">
      <c r="A100" s="359" t="s">
        <v>341</v>
      </c>
    </row>
    <row r="101" spans="1:1">
      <c r="A101" s="359" t="s">
        <v>342</v>
      </c>
    </row>
    <row r="102" spans="1:1">
      <c r="A102" s="359" t="s">
        <v>343</v>
      </c>
    </row>
    <row r="103" spans="1:1">
      <c r="A103" s="359" t="s">
        <v>344</v>
      </c>
    </row>
    <row r="104" spans="1:1">
      <c r="A104" s="359" t="s">
        <v>345</v>
      </c>
    </row>
    <row r="105" spans="1:1">
      <c r="A105" s="359" t="s">
        <v>346</v>
      </c>
    </row>
    <row r="106" spans="1:1">
      <c r="A106" s="359" t="s">
        <v>347</v>
      </c>
    </row>
    <row r="107" spans="1:1">
      <c r="A107" s="359" t="s">
        <v>348</v>
      </c>
    </row>
    <row r="108" spans="1:1">
      <c r="A108" s="359" t="s">
        <v>349</v>
      </c>
    </row>
    <row r="109" spans="1:1">
      <c r="A109" s="359" t="s">
        <v>350</v>
      </c>
    </row>
    <row r="110" spans="1:1">
      <c r="A110" s="359" t="s">
        <v>351</v>
      </c>
    </row>
    <row r="111" spans="1:1">
      <c r="A111" s="359" t="s">
        <v>352</v>
      </c>
    </row>
    <row r="112" spans="1:1">
      <c r="A112" s="359" t="s">
        <v>353</v>
      </c>
    </row>
    <row r="113" spans="1:1">
      <c r="A113" s="359" t="s">
        <v>354</v>
      </c>
    </row>
    <row r="114" spans="1:1">
      <c r="A114" s="359" t="s">
        <v>355</v>
      </c>
    </row>
    <row r="115" spans="1:1">
      <c r="A115" s="359" t="s">
        <v>356</v>
      </c>
    </row>
    <row r="116" spans="1:1">
      <c r="A116" s="359" t="s">
        <v>357</v>
      </c>
    </row>
    <row r="117" spans="1:1">
      <c r="A117" s="359" t="s">
        <v>358</v>
      </c>
    </row>
    <row r="118" spans="1:1">
      <c r="A118" s="359" t="s">
        <v>359</v>
      </c>
    </row>
    <row r="119" spans="1:1">
      <c r="A119" s="359" t="s">
        <v>360</v>
      </c>
    </row>
    <row r="120" spans="1:1">
      <c r="A120" s="359" t="s">
        <v>361</v>
      </c>
    </row>
    <row r="121" spans="1:1">
      <c r="A121" s="359" t="s">
        <v>362</v>
      </c>
    </row>
    <row r="122" spans="1:1">
      <c r="A122" s="359" t="s">
        <v>363</v>
      </c>
    </row>
    <row r="123" spans="1:1">
      <c r="A123" s="359" t="s">
        <v>364</v>
      </c>
    </row>
    <row r="124" spans="1:1">
      <c r="A124" s="359" t="s">
        <v>365</v>
      </c>
    </row>
    <row r="125" spans="1:1">
      <c r="A125" s="359" t="s">
        <v>366</v>
      </c>
    </row>
    <row r="126" spans="1:1">
      <c r="A126" s="359" t="s">
        <v>367</v>
      </c>
    </row>
    <row r="127" spans="1:1">
      <c r="A127" s="359" t="s">
        <v>284</v>
      </c>
    </row>
    <row r="128" spans="1:1">
      <c r="A128" s="359" t="s">
        <v>368</v>
      </c>
    </row>
    <row r="129" spans="1:1">
      <c r="A129" s="359" t="s">
        <v>369</v>
      </c>
    </row>
    <row r="130" spans="1:1">
      <c r="A130" s="359" t="s">
        <v>370</v>
      </c>
    </row>
    <row r="131" spans="1:1">
      <c r="A131" s="359" t="s">
        <v>371</v>
      </c>
    </row>
    <row r="132" spans="1:1">
      <c r="A132" s="359" t="s">
        <v>372</v>
      </c>
    </row>
    <row r="133" spans="1:1">
      <c r="A133" s="359" t="s">
        <v>373</v>
      </c>
    </row>
    <row r="134" spans="1:1">
      <c r="A134" s="359" t="s">
        <v>374</v>
      </c>
    </row>
    <row r="135" spans="1:1">
      <c r="A135" s="359" t="s">
        <v>375</v>
      </c>
    </row>
    <row r="136" spans="1:1">
      <c r="A136" s="359" t="s">
        <v>376</v>
      </c>
    </row>
    <row r="137" spans="1:1">
      <c r="A137" s="359" t="s">
        <v>377</v>
      </c>
    </row>
    <row r="138" spans="1:1">
      <c r="A138" s="359" t="s">
        <v>285</v>
      </c>
    </row>
    <row r="139" spans="1:1">
      <c r="A139" s="359" t="s">
        <v>378</v>
      </c>
    </row>
    <row r="140" spans="1:1">
      <c r="A140" s="359" t="s">
        <v>379</v>
      </c>
    </row>
    <row r="141" spans="1:1">
      <c r="A141" s="359" t="s">
        <v>380</v>
      </c>
    </row>
    <row r="142" spans="1:1">
      <c r="A142" s="359" t="s">
        <v>381</v>
      </c>
    </row>
    <row r="143" spans="1:1">
      <c r="A143" s="359" t="s">
        <v>382</v>
      </c>
    </row>
    <row r="144" spans="1:1">
      <c r="A144" s="359" t="s">
        <v>383</v>
      </c>
    </row>
    <row r="145" spans="1:1">
      <c r="A145" s="359" t="s">
        <v>384</v>
      </c>
    </row>
    <row r="146" spans="1:1">
      <c r="A146" s="359" t="s">
        <v>385</v>
      </c>
    </row>
    <row r="147" spans="1:1">
      <c r="A147" s="359" t="s">
        <v>386</v>
      </c>
    </row>
    <row r="148" spans="1:1">
      <c r="A148" s="359" t="s">
        <v>387</v>
      </c>
    </row>
    <row r="149" spans="1:1">
      <c r="A149" s="359" t="s">
        <v>388</v>
      </c>
    </row>
    <row r="150" spans="1:1">
      <c r="A150" s="359" t="s">
        <v>389</v>
      </c>
    </row>
    <row r="151" spans="1:1">
      <c r="A151" s="359" t="s">
        <v>390</v>
      </c>
    </row>
    <row r="152" spans="1:1">
      <c r="A152" s="359" t="s">
        <v>391</v>
      </c>
    </row>
    <row r="153" spans="1:1">
      <c r="A153" s="359" t="s">
        <v>392</v>
      </c>
    </row>
    <row r="154" spans="1:1">
      <c r="A154" s="359" t="s">
        <v>393</v>
      </c>
    </row>
    <row r="155" spans="1:1">
      <c r="A155" s="359" t="s">
        <v>394</v>
      </c>
    </row>
    <row r="156" spans="1:1">
      <c r="A156" s="359" t="s">
        <v>395</v>
      </c>
    </row>
    <row r="157" spans="1:1">
      <c r="A157" s="359" t="s">
        <v>396</v>
      </c>
    </row>
    <row r="158" spans="1:1">
      <c r="A158" s="359" t="s">
        <v>397</v>
      </c>
    </row>
    <row r="159" spans="1:1">
      <c r="A159" s="359" t="s">
        <v>398</v>
      </c>
    </row>
    <row r="160" spans="1:1">
      <c r="A160" s="359" t="s">
        <v>399</v>
      </c>
    </row>
    <row r="161" spans="1:1">
      <c r="A161" s="359" t="s">
        <v>400</v>
      </c>
    </row>
    <row r="162" spans="1:1">
      <c r="A162" s="359" t="s">
        <v>401</v>
      </c>
    </row>
    <row r="163" spans="1:1">
      <c r="A163" s="359" t="s">
        <v>402</v>
      </c>
    </row>
    <row r="164" spans="1:1">
      <c r="A164" s="359" t="s">
        <v>403</v>
      </c>
    </row>
    <row r="165" spans="1:1">
      <c r="A165" s="359" t="s">
        <v>404</v>
      </c>
    </row>
    <row r="166" spans="1:1">
      <c r="A166" s="359" t="s">
        <v>405</v>
      </c>
    </row>
    <row r="167" spans="1:1">
      <c r="A167" s="359" t="s">
        <v>406</v>
      </c>
    </row>
    <row r="168" spans="1:1">
      <c r="A168" s="359" t="s">
        <v>407</v>
      </c>
    </row>
    <row r="169" spans="1:1">
      <c r="A169" s="359" t="s">
        <v>408</v>
      </c>
    </row>
    <row r="170" spans="1:1">
      <c r="A170" s="359" t="s">
        <v>409</v>
      </c>
    </row>
    <row r="171" spans="1:1">
      <c r="A171" s="359" t="s">
        <v>410</v>
      </c>
    </row>
    <row r="172" spans="1:1">
      <c r="A172" s="359" t="s">
        <v>411</v>
      </c>
    </row>
    <row r="173" spans="1:1">
      <c r="A173" s="359" t="s">
        <v>412</v>
      </c>
    </row>
    <row r="174" spans="1:1">
      <c r="A174" s="359" t="s">
        <v>413</v>
      </c>
    </row>
    <row r="175" spans="1:1">
      <c r="A175" s="359" t="s">
        <v>286</v>
      </c>
    </row>
    <row r="176" spans="1:1">
      <c r="A176" s="359" t="s">
        <v>414</v>
      </c>
    </row>
    <row r="177" spans="1:1">
      <c r="A177" s="359" t="s">
        <v>415</v>
      </c>
    </row>
    <row r="178" spans="1:1">
      <c r="A178" s="359" t="s">
        <v>416</v>
      </c>
    </row>
    <row r="179" spans="1:1">
      <c r="A179" s="359" t="s">
        <v>417</v>
      </c>
    </row>
    <row r="180" spans="1:1">
      <c r="A180" s="359" t="s">
        <v>418</v>
      </c>
    </row>
    <row r="181" spans="1:1">
      <c r="A181" s="359" t="s">
        <v>419</v>
      </c>
    </row>
    <row r="182" spans="1:1">
      <c r="A182" s="359" t="s">
        <v>420</v>
      </c>
    </row>
    <row r="183" spans="1:1">
      <c r="A183" s="359" t="s">
        <v>287</v>
      </c>
    </row>
    <row r="184" spans="1:1">
      <c r="A184" s="359" t="s">
        <v>421</v>
      </c>
    </row>
    <row r="185" spans="1:1">
      <c r="A185" s="359" t="s">
        <v>422</v>
      </c>
    </row>
    <row r="186" spans="1:1">
      <c r="A186" s="359" t="s">
        <v>423</v>
      </c>
    </row>
    <row r="187" spans="1:1">
      <c r="A187" s="359" t="s">
        <v>424</v>
      </c>
    </row>
    <row r="188" spans="1:1">
      <c r="A188" s="359" t="s">
        <v>425</v>
      </c>
    </row>
    <row r="189" spans="1:1">
      <c r="A189" s="359" t="s">
        <v>426</v>
      </c>
    </row>
    <row r="190" spans="1:1">
      <c r="A190" s="359" t="s">
        <v>427</v>
      </c>
    </row>
    <row r="191" spans="1:1">
      <c r="A191" s="359" t="s">
        <v>428</v>
      </c>
    </row>
    <row r="192" spans="1:1">
      <c r="A192" s="359" t="s">
        <v>429</v>
      </c>
    </row>
    <row r="193" spans="1:1">
      <c r="A193" s="359" t="s">
        <v>430</v>
      </c>
    </row>
    <row r="194" spans="1:1">
      <c r="A194" s="359" t="s">
        <v>431</v>
      </c>
    </row>
    <row r="195" spans="1:1">
      <c r="A195" s="359" t="s">
        <v>432</v>
      </c>
    </row>
    <row r="196" spans="1:1">
      <c r="A196" s="359" t="s">
        <v>433</v>
      </c>
    </row>
    <row r="197" spans="1:1">
      <c r="A197" s="359" t="s">
        <v>434</v>
      </c>
    </row>
    <row r="198" spans="1:1">
      <c r="A198" s="359" t="s">
        <v>435</v>
      </c>
    </row>
    <row r="199" spans="1:1">
      <c r="A199" s="359" t="s">
        <v>436</v>
      </c>
    </row>
    <row r="200" spans="1:1">
      <c r="A200" s="359" t="s">
        <v>437</v>
      </c>
    </row>
    <row r="201" spans="1:1">
      <c r="A201" s="359" t="s">
        <v>438</v>
      </c>
    </row>
    <row r="202" spans="1:1">
      <c r="A202" s="359" t="s">
        <v>439</v>
      </c>
    </row>
    <row r="203" spans="1:1">
      <c r="A203" s="359" t="s">
        <v>440</v>
      </c>
    </row>
    <row r="204" spans="1:1">
      <c r="A204" s="359" t="s">
        <v>441</v>
      </c>
    </row>
    <row r="205" spans="1:1">
      <c r="A205" s="359" t="s">
        <v>442</v>
      </c>
    </row>
    <row r="206" spans="1:1">
      <c r="A206" s="359" t="s">
        <v>443</v>
      </c>
    </row>
    <row r="207" spans="1:1">
      <c r="A207" s="359" t="s">
        <v>444</v>
      </c>
    </row>
    <row r="208" spans="1:1">
      <c r="A208" s="359" t="s">
        <v>445</v>
      </c>
    </row>
    <row r="209" spans="1:1">
      <c r="A209" s="359" t="s">
        <v>446</v>
      </c>
    </row>
    <row r="210" spans="1:1">
      <c r="A210" s="359" t="s">
        <v>442</v>
      </c>
    </row>
    <row r="211" spans="1:1">
      <c r="A211" s="359" t="s">
        <v>447</v>
      </c>
    </row>
    <row r="212" spans="1:1">
      <c r="A212" s="359" t="s">
        <v>448</v>
      </c>
    </row>
    <row r="213" spans="1:1">
      <c r="A213" s="359" t="s">
        <v>449</v>
      </c>
    </row>
    <row r="214" spans="1:1">
      <c r="A214" s="359" t="s">
        <v>450</v>
      </c>
    </row>
    <row r="215" spans="1:1">
      <c r="A215" s="359" t="s">
        <v>451</v>
      </c>
    </row>
    <row r="216" spans="1:1">
      <c r="A216" s="359" t="s">
        <v>437</v>
      </c>
    </row>
    <row r="217" spans="1:1">
      <c r="A217" s="359" t="s">
        <v>438</v>
      </c>
    </row>
    <row r="218" spans="1:1">
      <c r="A218" s="359" t="s">
        <v>452</v>
      </c>
    </row>
    <row r="219" spans="1:1">
      <c r="A219" s="359" t="s">
        <v>453</v>
      </c>
    </row>
    <row r="220" spans="1:1">
      <c r="A220" s="359" t="s">
        <v>446</v>
      </c>
    </row>
    <row r="221" spans="1:1">
      <c r="A221" s="359" t="s">
        <v>454</v>
      </c>
    </row>
    <row r="222" spans="1:1">
      <c r="A222" s="359" t="s">
        <v>455</v>
      </c>
    </row>
    <row r="223" spans="1:1">
      <c r="A223" s="359" t="s">
        <v>456</v>
      </c>
    </row>
    <row r="224" spans="1:1">
      <c r="A224" s="359" t="s">
        <v>450</v>
      </c>
    </row>
    <row r="225" spans="1:1">
      <c r="A225" s="359" t="s">
        <v>437</v>
      </c>
    </row>
    <row r="226" spans="1:1">
      <c r="A226" s="359" t="s">
        <v>438</v>
      </c>
    </row>
    <row r="227" spans="1:1">
      <c r="A227" s="359" t="s">
        <v>457</v>
      </c>
    </row>
    <row r="228" spans="1:1">
      <c r="A228" s="359" t="s">
        <v>458</v>
      </c>
    </row>
    <row r="229" spans="1:1">
      <c r="A229" s="359" t="s">
        <v>459</v>
      </c>
    </row>
    <row r="230" spans="1:1">
      <c r="A230" s="359" t="s">
        <v>460</v>
      </c>
    </row>
    <row r="231" spans="1:1">
      <c r="A231" s="359" t="s">
        <v>461</v>
      </c>
    </row>
    <row r="232" spans="1:1">
      <c r="A232" s="359" t="s">
        <v>462</v>
      </c>
    </row>
    <row r="233" spans="1:1">
      <c r="A233" s="359" t="s">
        <v>463</v>
      </c>
    </row>
    <row r="234" spans="1:1">
      <c r="A234" s="359" t="s">
        <v>464</v>
      </c>
    </row>
    <row r="235" spans="1:1">
      <c r="A235" s="359" t="s">
        <v>449</v>
      </c>
    </row>
    <row r="236" spans="1:1">
      <c r="A236" s="359" t="s">
        <v>450</v>
      </c>
    </row>
    <row r="237" spans="1:1">
      <c r="A237" s="359" t="s">
        <v>451</v>
      </c>
    </row>
    <row r="238" spans="1:1">
      <c r="A238" s="359" t="s">
        <v>437</v>
      </c>
    </row>
    <row r="239" spans="1:1">
      <c r="A239" s="359" t="s">
        <v>438</v>
      </c>
    </row>
    <row r="240" spans="1:1">
      <c r="A240" s="359" t="s">
        <v>465</v>
      </c>
    </row>
    <row r="241" spans="1:1">
      <c r="A241" s="359" t="s">
        <v>466</v>
      </c>
    </row>
    <row r="242" spans="1:1">
      <c r="A242" s="359" t="s">
        <v>467</v>
      </c>
    </row>
    <row r="243" spans="1:1">
      <c r="A243" s="359" t="s">
        <v>468</v>
      </c>
    </row>
    <row r="244" spans="1:1">
      <c r="A244" s="359" t="s">
        <v>469</v>
      </c>
    </row>
    <row r="245" spans="1:1">
      <c r="A245" s="359" t="s">
        <v>470</v>
      </c>
    </row>
    <row r="246" spans="1:1">
      <c r="A246" s="359" t="s">
        <v>450</v>
      </c>
    </row>
    <row r="247" spans="1:1">
      <c r="A247" s="359" t="s">
        <v>437</v>
      </c>
    </row>
    <row r="248" spans="1:1">
      <c r="A248" s="359" t="s">
        <v>438</v>
      </c>
    </row>
    <row r="249" spans="1:1">
      <c r="A249" s="359" t="s">
        <v>465</v>
      </c>
    </row>
    <row r="250" spans="1:1">
      <c r="A250" s="359" t="s">
        <v>466</v>
      </c>
    </row>
    <row r="251" spans="1:1">
      <c r="A251" s="359" t="s">
        <v>471</v>
      </c>
    </row>
    <row r="252" spans="1:1">
      <c r="A252" s="359" t="s">
        <v>472</v>
      </c>
    </row>
    <row r="253" spans="1:1">
      <c r="A253" s="359" t="s">
        <v>473</v>
      </c>
    </row>
    <row r="254" spans="1:1">
      <c r="A254" s="359" t="s">
        <v>438</v>
      </c>
    </row>
    <row r="255" spans="1:1">
      <c r="A255" s="359" t="s">
        <v>474</v>
      </c>
    </row>
    <row r="256" spans="1:1">
      <c r="A256" s="359" t="s">
        <v>475</v>
      </c>
    </row>
    <row r="257" spans="1:1">
      <c r="A257" s="359" t="s">
        <v>476</v>
      </c>
    </row>
    <row r="258" spans="1:1">
      <c r="A258" s="359" t="s">
        <v>477</v>
      </c>
    </row>
    <row r="259" spans="1:1">
      <c r="A259" s="359" t="s">
        <v>478</v>
      </c>
    </row>
    <row r="260" spans="1:1">
      <c r="A260" s="359" t="s">
        <v>479</v>
      </c>
    </row>
    <row r="261" spans="1:1">
      <c r="A261" s="359" t="s">
        <v>480</v>
      </c>
    </row>
    <row r="262" spans="1:1">
      <c r="A262" s="359" t="s">
        <v>481</v>
      </c>
    </row>
    <row r="263" spans="1:1">
      <c r="A263" s="359" t="s">
        <v>482</v>
      </c>
    </row>
    <row r="264" spans="1:1">
      <c r="A264" s="359" t="s">
        <v>483</v>
      </c>
    </row>
    <row r="265" spans="1:1">
      <c r="A265" s="359" t="s">
        <v>477</v>
      </c>
    </row>
    <row r="266" spans="1:1">
      <c r="A266" s="359" t="s">
        <v>478</v>
      </c>
    </row>
    <row r="267" spans="1:1">
      <c r="A267" s="359" t="s">
        <v>479</v>
      </c>
    </row>
    <row r="268" spans="1:1">
      <c r="A268" s="359" t="s">
        <v>484</v>
      </c>
    </row>
    <row r="269" spans="1:1">
      <c r="A269" s="359" t="s">
        <v>485</v>
      </c>
    </row>
    <row r="270" spans="1:1">
      <c r="A270" s="359" t="s">
        <v>486</v>
      </c>
    </row>
    <row r="271" spans="1:1">
      <c r="A271" s="359" t="s">
        <v>487</v>
      </c>
    </row>
    <row r="272" spans="1:1">
      <c r="A272" s="359" t="s">
        <v>437</v>
      </c>
    </row>
    <row r="273" spans="1:1">
      <c r="A273" s="359" t="s">
        <v>438</v>
      </c>
    </row>
    <row r="274" spans="1:1">
      <c r="A274" s="359" t="s">
        <v>488</v>
      </c>
    </row>
    <row r="275" spans="1:1">
      <c r="A275" s="359" t="s">
        <v>489</v>
      </c>
    </row>
    <row r="276" spans="1:1">
      <c r="A276" s="359" t="s">
        <v>490</v>
      </c>
    </row>
    <row r="277" spans="1:1">
      <c r="A277" s="359" t="s">
        <v>446</v>
      </c>
    </row>
    <row r="278" spans="1:1">
      <c r="A278" s="359" t="s">
        <v>491</v>
      </c>
    </row>
    <row r="279" spans="1:1">
      <c r="A279" s="359" t="s">
        <v>492</v>
      </c>
    </row>
    <row r="280" spans="1:1">
      <c r="A280" s="359" t="s">
        <v>493</v>
      </c>
    </row>
    <row r="281" spans="1:1">
      <c r="A281" s="359" t="s">
        <v>494</v>
      </c>
    </row>
    <row r="282" spans="1:1">
      <c r="A282" s="359" t="s">
        <v>491</v>
      </c>
    </row>
    <row r="283" spans="1:1">
      <c r="A283" s="359" t="s">
        <v>495</v>
      </c>
    </row>
    <row r="284" spans="1:1">
      <c r="A284" s="359" t="s">
        <v>496</v>
      </c>
    </row>
    <row r="285" spans="1:1">
      <c r="A285" s="359" t="s">
        <v>497</v>
      </c>
    </row>
    <row r="286" spans="1:1">
      <c r="A286" s="359" t="s">
        <v>498</v>
      </c>
    </row>
    <row r="287" spans="1:1">
      <c r="A287" s="359" t="s">
        <v>499</v>
      </c>
    </row>
    <row r="288" spans="1:1">
      <c r="A288" s="359" t="s">
        <v>500</v>
      </c>
    </row>
    <row r="289" spans="1:1">
      <c r="A289" s="359" t="s">
        <v>501</v>
      </c>
    </row>
    <row r="290" spans="1:1">
      <c r="A290" s="359" t="s">
        <v>502</v>
      </c>
    </row>
    <row r="291" spans="1:1">
      <c r="A291" s="359" t="s">
        <v>503</v>
      </c>
    </row>
    <row r="292" spans="1:1">
      <c r="A292" s="359" t="s">
        <v>504</v>
      </c>
    </row>
    <row r="293" spans="1:1">
      <c r="A293" s="359" t="s">
        <v>505</v>
      </c>
    </row>
    <row r="294" spans="1:1">
      <c r="A294" s="359" t="s">
        <v>506</v>
      </c>
    </row>
    <row r="295" spans="1:1">
      <c r="A295" s="359" t="s">
        <v>507</v>
      </c>
    </row>
    <row r="296" spans="1:1">
      <c r="A296" s="359" t="s">
        <v>508</v>
      </c>
    </row>
    <row r="297" spans="1:1">
      <c r="A297" s="359" t="s">
        <v>509</v>
      </c>
    </row>
    <row r="298" spans="1:1">
      <c r="A298" s="359" t="s">
        <v>510</v>
      </c>
    </row>
    <row r="299" spans="1:1">
      <c r="A299" s="359" t="s">
        <v>511</v>
      </c>
    </row>
    <row r="300" spans="1:1">
      <c r="A300" s="359" t="s">
        <v>512</v>
      </c>
    </row>
    <row r="301" spans="1:1">
      <c r="A301" s="359" t="s">
        <v>513</v>
      </c>
    </row>
    <row r="302" spans="1:1">
      <c r="A302" s="359" t="s">
        <v>514</v>
      </c>
    </row>
  </sheetData>
  <pageMargins left="0.7" right="0.7" top="0.75" bottom="0.75" header="0.3" footer="0.3"/>
  <pageSetup orientation="portrait" r:id="rId1"/>
  <headerFooter>
    <oddHeader>&amp;L&amp;"-,Bold"&amp;24&amp;K06-046YOUR MARKETING PLAN&amp;"-,Regular"&amp;11&amp;K01+000
&amp;"-,Italic"&amp;K06-046Copy &amp; Paste your Marketing Plan Below</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election activeCell="G24" sqref="G24"/>
    </sheetView>
  </sheetViews>
  <sheetFormatPr defaultRowHeight="1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66"/>
  <sheetViews>
    <sheetView zoomScaleNormal="100" workbookViewId="0">
      <pane ySplit="1" topLeftCell="A2" activePane="bottomLeft" state="frozen"/>
      <selection pane="bottomLeft" activeCell="B3" sqref="B3"/>
    </sheetView>
  </sheetViews>
  <sheetFormatPr defaultRowHeight="15"/>
  <cols>
    <col min="1" max="1" width="4.85546875" style="84" customWidth="1"/>
    <col min="2" max="27" width="4.85546875" style="282" customWidth="1"/>
    <col min="28" max="28" width="5.42578125" style="282" bestFit="1" customWidth="1"/>
    <col min="29" max="31" width="4.85546875" style="282" customWidth="1"/>
    <col min="32" max="35" width="4.85546875" style="84" customWidth="1"/>
    <col min="36" max="16384" width="9.140625" style="84"/>
  </cols>
  <sheetData>
    <row r="1" spans="2:33" s="473" customFormat="1" ht="57.75" customHeight="1" thickBot="1">
      <c r="C1" s="692"/>
      <c r="D1" s="692"/>
      <c r="E1" s="692"/>
      <c r="F1" s="930">
        <f>SUM('Business Forecast Description'!E2)</f>
        <v>2019</v>
      </c>
      <c r="G1" s="930"/>
      <c r="H1" s="930"/>
      <c r="I1" s="930"/>
      <c r="J1" s="692"/>
      <c r="K1" s="918" t="s">
        <v>757</v>
      </c>
      <c r="L1" s="918"/>
      <c r="M1" s="918"/>
      <c r="N1" s="918"/>
      <c r="O1" s="918"/>
      <c r="P1" s="918"/>
      <c r="Q1" s="918"/>
      <c r="R1" s="918"/>
      <c r="S1" s="918"/>
      <c r="T1" s="918"/>
      <c r="U1" s="918"/>
      <c r="V1" s="918"/>
      <c r="W1" s="918"/>
      <c r="X1" s="918"/>
      <c r="Y1" s="918"/>
      <c r="Z1" s="918"/>
      <c r="AA1" s="918"/>
      <c r="AB1" s="918"/>
      <c r="AC1" s="918"/>
      <c r="AD1" s="918"/>
      <c r="AE1" s="918"/>
      <c r="AF1" s="918"/>
    </row>
    <row r="2" spans="2:33" ht="15" customHeight="1" thickBot="1">
      <c r="B2" s="274"/>
      <c r="C2" s="274"/>
      <c r="D2" s="274"/>
      <c r="E2" s="274"/>
      <c r="F2" s="274"/>
      <c r="G2" s="274"/>
      <c r="H2" s="274"/>
      <c r="I2" s="274"/>
      <c r="J2" s="274"/>
      <c r="K2" s="274"/>
      <c r="L2" s="906" t="s">
        <v>204</v>
      </c>
      <c r="M2" s="907"/>
      <c r="N2" s="907"/>
      <c r="O2" s="907"/>
      <c r="P2" s="907"/>
      <c r="Q2" s="908"/>
      <c r="R2" s="298"/>
      <c r="S2" s="298"/>
      <c r="T2" s="906" t="s">
        <v>204</v>
      </c>
      <c r="U2" s="907"/>
      <c r="V2" s="907"/>
      <c r="W2" s="907"/>
      <c r="X2" s="907"/>
      <c r="Y2" s="908"/>
      <c r="Z2" s="274"/>
      <c r="AA2" s="274"/>
      <c r="AB2" s="274"/>
      <c r="AC2" s="274"/>
      <c r="AD2" s="274"/>
      <c r="AE2" s="274"/>
    </row>
    <row r="3" spans="2:33" ht="15" customHeight="1" thickTop="1" thickBot="1">
      <c r="B3" s="274"/>
      <c r="C3" s="274"/>
      <c r="D3" s="274"/>
      <c r="E3" s="274"/>
      <c r="F3" s="274"/>
      <c r="G3" s="274"/>
      <c r="H3" s="274"/>
      <c r="I3" s="274"/>
      <c r="J3" s="274"/>
      <c r="K3" s="274"/>
      <c r="L3" s="927"/>
      <c r="M3" s="928"/>
      <c r="N3" s="928"/>
      <c r="O3" s="928"/>
      <c r="P3" s="928"/>
      <c r="Q3" s="929"/>
      <c r="R3" s="84"/>
      <c r="S3" s="277"/>
      <c r="T3" s="927"/>
      <c r="U3" s="928"/>
      <c r="V3" s="928"/>
      <c r="W3" s="928"/>
      <c r="X3" s="928"/>
      <c r="Y3" s="929"/>
      <c r="Z3" s="274"/>
      <c r="AA3" s="274"/>
      <c r="AB3" s="274"/>
      <c r="AC3" s="274"/>
      <c r="AD3" s="274"/>
      <c r="AE3" s="274"/>
    </row>
    <row r="4" spans="2:33" ht="15" customHeight="1" thickBot="1">
      <c r="B4" s="274"/>
      <c r="C4" s="274"/>
      <c r="D4" s="274"/>
      <c r="E4" s="274"/>
      <c r="F4" s="274"/>
      <c r="G4" s="274"/>
      <c r="H4" s="274"/>
      <c r="N4" s="274"/>
      <c r="O4" s="274"/>
      <c r="P4" s="84"/>
      <c r="Q4" s="84"/>
      <c r="R4" s="84"/>
      <c r="S4" s="277"/>
      <c r="T4" s="84"/>
      <c r="U4" s="84"/>
      <c r="V4" s="274"/>
      <c r="W4" s="274"/>
      <c r="X4" s="274"/>
      <c r="Y4" s="274"/>
      <c r="Z4" s="274"/>
      <c r="AA4" s="274"/>
      <c r="AB4" s="274"/>
      <c r="AC4" s="274"/>
      <c r="AD4" s="274"/>
      <c r="AE4" s="274"/>
    </row>
    <row r="5" spans="2:33" s="125" customFormat="1" ht="15" customHeight="1" thickTop="1" thickBot="1">
      <c r="B5" s="274"/>
      <c r="C5" s="274"/>
      <c r="D5" s="274"/>
      <c r="E5" s="274"/>
      <c r="F5" s="274"/>
      <c r="G5" s="274"/>
      <c r="H5" s="274"/>
      <c r="I5" s="284"/>
      <c r="J5" s="285"/>
      <c r="K5" s="285"/>
      <c r="L5" s="285"/>
      <c r="M5" s="285"/>
      <c r="N5" s="284"/>
      <c r="O5" s="285"/>
      <c r="P5" s="285"/>
      <c r="Q5" s="285"/>
      <c r="R5" s="285"/>
      <c r="S5" s="284"/>
      <c r="T5" s="285"/>
      <c r="U5" s="285"/>
      <c r="V5" s="285"/>
      <c r="W5" s="285"/>
      <c r="X5" s="284"/>
      <c r="Y5" s="285"/>
      <c r="Z5" s="285"/>
      <c r="AA5" s="285"/>
      <c r="AB5" s="286"/>
      <c r="AC5" s="84"/>
      <c r="AD5" s="274"/>
      <c r="AE5" s="274"/>
    </row>
    <row r="6" spans="2:33" s="296" customFormat="1" ht="16.5" customHeight="1" thickBot="1">
      <c r="B6" s="297"/>
      <c r="C6" s="297"/>
      <c r="D6" s="297"/>
      <c r="E6" s="297"/>
      <c r="F6" s="297"/>
      <c r="G6" s="931" t="s">
        <v>589</v>
      </c>
      <c r="H6" s="932"/>
      <c r="I6" s="932"/>
      <c r="J6" s="933"/>
      <c r="K6" s="298"/>
      <c r="L6" s="931" t="s">
        <v>595</v>
      </c>
      <c r="M6" s="932"/>
      <c r="N6" s="932"/>
      <c r="O6" s="933"/>
      <c r="P6" s="298"/>
      <c r="Q6" s="931" t="s">
        <v>594</v>
      </c>
      <c r="R6" s="932"/>
      <c r="S6" s="932"/>
      <c r="T6" s="933"/>
      <c r="U6" s="298"/>
      <c r="V6" s="931" t="s">
        <v>596</v>
      </c>
      <c r="W6" s="932"/>
      <c r="X6" s="932"/>
      <c r="Y6" s="933"/>
      <c r="Z6" s="298"/>
      <c r="AA6" s="931" t="s">
        <v>590</v>
      </c>
      <c r="AB6" s="932"/>
      <c r="AC6" s="932"/>
      <c r="AD6" s="933"/>
      <c r="AE6" s="297"/>
    </row>
    <row r="7" spans="2:33" s="296" customFormat="1" ht="16.5" customHeight="1" thickTop="1" thickBot="1">
      <c r="B7" s="297"/>
      <c r="C7" s="297"/>
      <c r="D7" s="297"/>
      <c r="E7" s="297"/>
      <c r="F7" s="297"/>
      <c r="G7" s="934"/>
      <c r="H7" s="935"/>
      <c r="I7" s="935"/>
      <c r="J7" s="936"/>
      <c r="K7" s="297"/>
      <c r="L7" s="934"/>
      <c r="M7" s="935"/>
      <c r="N7" s="935"/>
      <c r="O7" s="936"/>
      <c r="P7" s="297"/>
      <c r="Q7" s="934"/>
      <c r="R7" s="935"/>
      <c r="S7" s="935"/>
      <c r="T7" s="936"/>
      <c r="U7" s="297"/>
      <c r="V7" s="934"/>
      <c r="W7" s="935"/>
      <c r="X7" s="935"/>
      <c r="Y7" s="936"/>
      <c r="Z7" s="297"/>
      <c r="AA7" s="934"/>
      <c r="AB7" s="935"/>
      <c r="AC7" s="935"/>
      <c r="AD7" s="936"/>
      <c r="AE7" s="297"/>
    </row>
    <row r="8" spans="2:33" ht="15" customHeight="1" thickBot="1">
      <c r="B8" s="274"/>
      <c r="C8" s="274"/>
      <c r="D8" s="274"/>
      <c r="E8" s="274"/>
      <c r="F8" s="274"/>
      <c r="G8" s="274"/>
      <c r="H8" s="274"/>
      <c r="I8" s="295"/>
      <c r="J8" s="279"/>
      <c r="K8" s="274"/>
      <c r="L8" s="279"/>
      <c r="M8" s="294"/>
      <c r="N8" s="295"/>
      <c r="O8" s="279"/>
      <c r="P8" s="274"/>
      <c r="Q8" s="279"/>
      <c r="R8" s="294"/>
      <c r="S8" s="295"/>
      <c r="T8" s="279"/>
      <c r="U8" s="274"/>
      <c r="V8" s="279"/>
      <c r="W8" s="294"/>
      <c r="X8" s="299"/>
      <c r="Y8" s="274"/>
      <c r="Z8" s="274"/>
      <c r="AA8" s="274"/>
      <c r="AB8" s="280"/>
      <c r="AC8" s="274"/>
      <c r="AD8" s="274"/>
      <c r="AE8" s="274"/>
    </row>
    <row r="9" spans="2:33">
      <c r="B9" s="923"/>
      <c r="C9" s="923"/>
      <c r="D9" s="923"/>
      <c r="E9" s="923"/>
      <c r="F9" s="274"/>
      <c r="G9" s="906" t="s">
        <v>591</v>
      </c>
      <c r="H9" s="907"/>
      <c r="I9" s="907"/>
      <c r="J9" s="908"/>
      <c r="K9" s="274"/>
      <c r="L9" s="906" t="s">
        <v>205</v>
      </c>
      <c r="M9" s="907"/>
      <c r="N9" s="907"/>
      <c r="O9" s="908"/>
      <c r="P9" s="274"/>
      <c r="Q9" s="906" t="s">
        <v>207</v>
      </c>
      <c r="R9" s="907"/>
      <c r="S9" s="907"/>
      <c r="T9" s="908"/>
      <c r="U9" s="274"/>
      <c r="V9" s="906" t="s">
        <v>206</v>
      </c>
      <c r="W9" s="907"/>
      <c r="X9" s="907"/>
      <c r="Y9" s="908"/>
      <c r="Z9" s="274"/>
      <c r="AA9" s="906" t="s">
        <v>591</v>
      </c>
      <c r="AB9" s="907"/>
      <c r="AC9" s="907"/>
      <c r="AD9" s="908"/>
      <c r="AE9" s="276"/>
    </row>
    <row r="10" spans="2:33" ht="15.75" thickBot="1">
      <c r="B10" s="919"/>
      <c r="C10" s="919"/>
      <c r="D10" s="919"/>
      <c r="E10" s="919"/>
      <c r="F10" s="274"/>
      <c r="G10" s="920"/>
      <c r="H10" s="921"/>
      <c r="I10" s="921"/>
      <c r="J10" s="922"/>
      <c r="K10" s="274"/>
      <c r="L10" s="924"/>
      <c r="M10" s="925"/>
      <c r="N10" s="925"/>
      <c r="O10" s="926"/>
      <c r="P10" s="274"/>
      <c r="Q10" s="912"/>
      <c r="R10" s="913"/>
      <c r="S10" s="913"/>
      <c r="T10" s="914"/>
      <c r="U10" s="274"/>
      <c r="V10" s="909"/>
      <c r="W10" s="910"/>
      <c r="X10" s="910"/>
      <c r="Y10" s="911"/>
      <c r="Z10" s="274"/>
      <c r="AA10" s="915"/>
      <c r="AB10" s="916"/>
      <c r="AC10" s="916"/>
      <c r="AD10" s="917"/>
      <c r="AE10" s="276"/>
    </row>
    <row r="11" spans="2:33" ht="15.75" thickBot="1">
      <c r="B11" s="274"/>
      <c r="C11" s="274"/>
      <c r="D11" s="274"/>
      <c r="E11" s="274"/>
      <c r="F11" s="274"/>
      <c r="G11" s="274"/>
      <c r="H11" s="281"/>
      <c r="I11" s="274"/>
      <c r="J11" s="274"/>
      <c r="K11" s="274"/>
      <c r="L11" s="274"/>
      <c r="M11" s="274"/>
      <c r="N11" s="287"/>
      <c r="O11" s="288"/>
      <c r="P11" s="274"/>
      <c r="Q11" s="274"/>
      <c r="R11" s="274"/>
      <c r="S11" s="287"/>
      <c r="T11" s="288"/>
      <c r="U11" s="274"/>
      <c r="W11" s="280"/>
      <c r="Z11" s="274"/>
      <c r="AB11" s="280"/>
      <c r="AE11" s="274"/>
    </row>
    <row r="12" spans="2:33">
      <c r="F12" s="274"/>
      <c r="H12" s="84"/>
      <c r="I12" s="277"/>
      <c r="L12" s="906" t="s">
        <v>592</v>
      </c>
      <c r="M12" s="907"/>
      <c r="N12" s="907"/>
      <c r="O12" s="908"/>
      <c r="P12" s="274"/>
      <c r="Q12" s="906" t="s">
        <v>208</v>
      </c>
      <c r="R12" s="907"/>
      <c r="S12" s="907"/>
      <c r="T12" s="908"/>
      <c r="U12" s="274"/>
      <c r="V12" s="906" t="s">
        <v>209</v>
      </c>
      <c r="W12" s="907"/>
      <c r="X12" s="907"/>
      <c r="Y12" s="908"/>
      <c r="Z12" s="274"/>
      <c r="AA12" s="84"/>
      <c r="AB12" s="84"/>
      <c r="AC12" s="277"/>
      <c r="AD12" s="84"/>
      <c r="AE12" s="276"/>
    </row>
    <row r="13" spans="2:33" ht="15.75" thickBot="1">
      <c r="F13" s="274"/>
      <c r="H13" s="84"/>
      <c r="I13" s="277"/>
      <c r="L13" s="924"/>
      <c r="M13" s="925"/>
      <c r="N13" s="925"/>
      <c r="O13" s="926"/>
      <c r="P13" s="274"/>
      <c r="Q13" s="912"/>
      <c r="R13" s="913"/>
      <c r="S13" s="913"/>
      <c r="T13" s="914"/>
      <c r="U13" s="274"/>
      <c r="V13" s="909"/>
      <c r="W13" s="910"/>
      <c r="X13" s="910"/>
      <c r="Y13" s="911"/>
      <c r="Z13" s="274"/>
      <c r="AA13" s="84"/>
      <c r="AB13" s="84"/>
      <c r="AC13" s="277"/>
      <c r="AD13" s="84"/>
      <c r="AE13" s="276"/>
    </row>
    <row r="14" spans="2:33" ht="16.5" thickTop="1" thickBot="1">
      <c r="F14" s="274"/>
      <c r="H14" s="84"/>
      <c r="I14" s="277"/>
      <c r="L14" s="274"/>
      <c r="M14" s="274"/>
      <c r="N14" s="287"/>
      <c r="O14" s="288"/>
      <c r="P14" s="274"/>
      <c r="Q14" s="274"/>
      <c r="R14" s="274"/>
      <c r="S14" s="287"/>
      <c r="T14" s="288"/>
      <c r="U14" s="274"/>
      <c r="W14" s="280"/>
      <c r="Z14" s="274"/>
      <c r="AA14" s="84"/>
      <c r="AB14" s="84"/>
      <c r="AC14" s="634"/>
      <c r="AD14" s="285"/>
      <c r="AE14" s="285"/>
      <c r="AF14" s="285"/>
      <c r="AG14" s="286"/>
    </row>
    <row r="15" spans="2:33">
      <c r="F15" s="274"/>
      <c r="H15" s="84"/>
      <c r="I15" s="277"/>
      <c r="L15" s="906" t="s">
        <v>593</v>
      </c>
      <c r="M15" s="907"/>
      <c r="N15" s="907"/>
      <c r="O15" s="908"/>
      <c r="P15" s="274"/>
      <c r="Q15" s="906" t="s">
        <v>208</v>
      </c>
      <c r="R15" s="907"/>
      <c r="S15" s="907"/>
      <c r="T15" s="908"/>
      <c r="U15" s="274"/>
      <c r="V15" s="906" t="s">
        <v>210</v>
      </c>
      <c r="W15" s="907"/>
      <c r="X15" s="907"/>
      <c r="Y15" s="908"/>
      <c r="Z15" s="274"/>
      <c r="AA15" s="84"/>
      <c r="AB15" s="84"/>
      <c r="AC15" s="274"/>
      <c r="AD15" s="84"/>
      <c r="AE15" s="274"/>
      <c r="AG15" s="633"/>
    </row>
    <row r="16" spans="2:33" ht="15.75" thickBot="1">
      <c r="F16" s="274"/>
      <c r="H16" s="84"/>
      <c r="I16" s="277"/>
      <c r="L16" s="924"/>
      <c r="M16" s="925"/>
      <c r="N16" s="925"/>
      <c r="O16" s="926"/>
      <c r="P16" s="274"/>
      <c r="Q16" s="912"/>
      <c r="R16" s="913"/>
      <c r="S16" s="913"/>
      <c r="T16" s="914"/>
      <c r="U16" s="274"/>
      <c r="V16" s="909"/>
      <c r="W16" s="910"/>
      <c r="X16" s="910"/>
      <c r="Y16" s="911"/>
      <c r="Z16" s="274"/>
      <c r="AA16" s="84"/>
      <c r="AB16" s="84"/>
      <c r="AC16" s="274"/>
      <c r="AD16" s="84"/>
      <c r="AE16" s="274"/>
      <c r="AG16" s="633"/>
    </row>
    <row r="17" spans="1:36" ht="15.75" thickBot="1">
      <c r="I17" s="278"/>
      <c r="K17" s="274"/>
      <c r="M17" s="283"/>
      <c r="O17" s="274"/>
      <c r="P17" s="274"/>
      <c r="Q17" s="274"/>
      <c r="R17" s="274"/>
      <c r="S17" s="274"/>
      <c r="T17" s="274"/>
      <c r="U17" s="274"/>
      <c r="V17" s="274"/>
      <c r="W17" s="274"/>
      <c r="AC17" s="275"/>
      <c r="AD17" s="283"/>
      <c r="AE17" s="274"/>
      <c r="AF17" s="283"/>
      <c r="AG17" s="280"/>
    </row>
    <row r="18" spans="1:36" ht="16.5" thickTop="1" thickBot="1">
      <c r="C18" s="275"/>
      <c r="D18" s="284"/>
      <c r="E18" s="285"/>
      <c r="F18" s="285"/>
      <c r="G18" s="285"/>
      <c r="H18" s="285"/>
      <c r="I18" s="284"/>
      <c r="J18" s="285"/>
      <c r="K18" s="285"/>
      <c r="L18" s="285"/>
      <c r="M18" s="286"/>
      <c r="N18" s="285"/>
      <c r="O18" s="285"/>
      <c r="P18" s="285"/>
      <c r="Q18" s="285"/>
      <c r="R18" s="286"/>
      <c r="S18" s="284"/>
      <c r="T18" s="285"/>
      <c r="U18" s="285"/>
      <c r="V18" s="285"/>
      <c r="W18" s="285"/>
      <c r="X18" s="284"/>
      <c r="Y18" s="285"/>
      <c r="Z18" s="285"/>
      <c r="AA18" s="285"/>
      <c r="AB18" s="285"/>
      <c r="AC18" s="278"/>
      <c r="AD18" s="283"/>
      <c r="AE18" s="283"/>
      <c r="AF18" s="283"/>
      <c r="AG18" s="280"/>
    </row>
    <row r="19" spans="1:36">
      <c r="B19" s="906" t="s">
        <v>211</v>
      </c>
      <c r="C19" s="907"/>
      <c r="D19" s="907"/>
      <c r="E19" s="908"/>
      <c r="G19" s="906" t="s">
        <v>212</v>
      </c>
      <c r="H19" s="907"/>
      <c r="I19" s="907"/>
      <c r="J19" s="908"/>
      <c r="K19" s="274"/>
      <c r="L19" s="906" t="s">
        <v>213</v>
      </c>
      <c r="M19" s="907"/>
      <c r="N19" s="907"/>
      <c r="O19" s="908"/>
      <c r="P19" s="274"/>
      <c r="Q19" s="906" t="s">
        <v>214</v>
      </c>
      <c r="R19" s="907"/>
      <c r="S19" s="907"/>
      <c r="T19" s="908"/>
      <c r="V19" s="906" t="s">
        <v>690</v>
      </c>
      <c r="W19" s="907"/>
      <c r="X19" s="907"/>
      <c r="Y19" s="908"/>
      <c r="AA19" s="906" t="s">
        <v>692</v>
      </c>
      <c r="AB19" s="907"/>
      <c r="AC19" s="907"/>
      <c r="AD19" s="908"/>
      <c r="AE19" s="274"/>
      <c r="AF19" s="906" t="s">
        <v>696</v>
      </c>
      <c r="AG19" s="907"/>
      <c r="AH19" s="907"/>
      <c r="AI19" s="908"/>
    </row>
    <row r="20" spans="1:36" ht="15.75" thickBot="1">
      <c r="B20" s="903"/>
      <c r="C20" s="904"/>
      <c r="D20" s="904"/>
      <c r="E20" s="905"/>
      <c r="F20" s="283"/>
      <c r="G20" s="903"/>
      <c r="H20" s="904"/>
      <c r="I20" s="904"/>
      <c r="J20" s="905"/>
      <c r="K20" s="274"/>
      <c r="L20" s="903"/>
      <c r="M20" s="904"/>
      <c r="N20" s="904"/>
      <c r="O20" s="905"/>
      <c r="P20" s="274"/>
      <c r="Q20" s="903"/>
      <c r="R20" s="904"/>
      <c r="S20" s="904"/>
      <c r="T20" s="905"/>
      <c r="V20" s="903"/>
      <c r="W20" s="904"/>
      <c r="X20" s="904"/>
      <c r="Y20" s="905"/>
      <c r="Z20" s="283"/>
      <c r="AA20" s="903"/>
      <c r="AB20" s="904"/>
      <c r="AC20" s="904"/>
      <c r="AD20" s="905"/>
      <c r="AE20" s="283"/>
      <c r="AF20" s="915"/>
      <c r="AG20" s="916"/>
      <c r="AH20" s="916"/>
      <c r="AI20" s="917"/>
    </row>
    <row r="21" spans="1:36" ht="15.75" thickBot="1">
      <c r="B21" s="274"/>
      <c r="C21" s="274"/>
      <c r="D21" s="287"/>
      <c r="E21" s="288"/>
      <c r="F21" s="283"/>
      <c r="G21" s="274"/>
      <c r="H21" s="274"/>
      <c r="I21" s="287"/>
      <c r="J21" s="288"/>
      <c r="K21" s="274"/>
      <c r="L21" s="274"/>
      <c r="M21" s="274"/>
      <c r="N21" s="287"/>
      <c r="O21" s="288"/>
      <c r="P21" s="274"/>
      <c r="Q21" s="274"/>
      <c r="R21" s="274"/>
      <c r="S21" s="287"/>
      <c r="T21" s="288"/>
      <c r="V21" s="274"/>
      <c r="W21" s="274"/>
      <c r="X21" s="287"/>
      <c r="Y21" s="288"/>
      <c r="Z21" s="283"/>
      <c r="AA21" s="274"/>
      <c r="AB21" s="274"/>
      <c r="AC21" s="287"/>
      <c r="AD21" s="288"/>
      <c r="AE21" s="283"/>
      <c r="AF21" s="282"/>
      <c r="AG21" s="280"/>
      <c r="AH21" s="282"/>
      <c r="AI21" s="282"/>
    </row>
    <row r="22" spans="1:36" s="292" customFormat="1">
      <c r="B22" s="906" t="s">
        <v>215</v>
      </c>
      <c r="C22" s="907"/>
      <c r="D22" s="907"/>
      <c r="E22" s="908"/>
      <c r="F22" s="291"/>
      <c r="G22" s="906" t="s">
        <v>216</v>
      </c>
      <c r="H22" s="907"/>
      <c r="I22" s="907"/>
      <c r="J22" s="908"/>
      <c r="K22" s="274"/>
      <c r="L22" s="906" t="s">
        <v>217</v>
      </c>
      <c r="M22" s="907"/>
      <c r="N22" s="907"/>
      <c r="O22" s="908"/>
      <c r="P22" s="274"/>
      <c r="Q22" s="906" t="s">
        <v>218</v>
      </c>
      <c r="R22" s="907"/>
      <c r="S22" s="907"/>
      <c r="T22" s="908"/>
      <c r="U22" s="293"/>
      <c r="V22" s="906" t="s">
        <v>691</v>
      </c>
      <c r="W22" s="907"/>
      <c r="X22" s="907"/>
      <c r="Y22" s="908"/>
      <c r="Z22" s="291"/>
      <c r="AA22" s="906" t="s">
        <v>693</v>
      </c>
      <c r="AB22" s="907"/>
      <c r="AC22" s="907"/>
      <c r="AD22" s="908"/>
      <c r="AE22" s="274"/>
      <c r="AF22" s="906" t="s">
        <v>697</v>
      </c>
      <c r="AG22" s="907"/>
      <c r="AH22" s="907"/>
      <c r="AI22" s="908"/>
      <c r="AJ22" s="274"/>
    </row>
    <row r="23" spans="1:36" s="292" customFormat="1" ht="15.75" thickBot="1">
      <c r="B23" s="903"/>
      <c r="C23" s="904"/>
      <c r="D23" s="904"/>
      <c r="E23" s="905"/>
      <c r="F23" s="291"/>
      <c r="G23" s="903"/>
      <c r="H23" s="904"/>
      <c r="I23" s="904"/>
      <c r="J23" s="905"/>
      <c r="K23" s="274"/>
      <c r="L23" s="903"/>
      <c r="M23" s="904"/>
      <c r="N23" s="904"/>
      <c r="O23" s="905"/>
      <c r="P23" s="274"/>
      <c r="Q23" s="903"/>
      <c r="R23" s="904"/>
      <c r="S23" s="904"/>
      <c r="T23" s="905"/>
      <c r="U23" s="293"/>
      <c r="V23" s="903"/>
      <c r="W23" s="904"/>
      <c r="X23" s="904"/>
      <c r="Y23" s="905"/>
      <c r="Z23" s="290"/>
      <c r="AA23" s="903"/>
      <c r="AB23" s="904"/>
      <c r="AC23" s="904"/>
      <c r="AD23" s="905"/>
      <c r="AE23" s="289"/>
      <c r="AF23" s="915"/>
      <c r="AG23" s="916"/>
      <c r="AH23" s="916"/>
      <c r="AI23" s="917"/>
    </row>
    <row r="24" spans="1:36" ht="15.75" thickBot="1">
      <c r="B24" s="274"/>
      <c r="C24" s="274"/>
      <c r="D24" s="287"/>
      <c r="E24" s="288"/>
      <c r="F24" s="283"/>
      <c r="G24" s="274"/>
      <c r="H24" s="274"/>
      <c r="I24" s="287"/>
      <c r="J24" s="288"/>
      <c r="K24" s="274"/>
      <c r="L24" s="274"/>
      <c r="M24" s="274"/>
      <c r="N24" s="287"/>
      <c r="O24" s="288"/>
      <c r="P24" s="274"/>
      <c r="Q24" s="274"/>
      <c r="R24" s="274"/>
      <c r="S24" s="287"/>
      <c r="T24" s="288"/>
      <c r="U24" s="84"/>
      <c r="V24" s="274"/>
      <c r="W24" s="274"/>
      <c r="X24" s="287"/>
      <c r="Y24" s="288"/>
      <c r="Z24" s="283"/>
      <c r="AA24" s="274"/>
      <c r="AB24" s="274"/>
      <c r="AC24" s="287"/>
      <c r="AD24" s="288"/>
      <c r="AE24" s="283"/>
      <c r="AF24" s="282"/>
      <c r="AG24" s="280"/>
      <c r="AH24" s="282"/>
      <c r="AI24" s="282"/>
    </row>
    <row r="25" spans="1:36">
      <c r="B25" s="906" t="s">
        <v>219</v>
      </c>
      <c r="C25" s="907"/>
      <c r="D25" s="907"/>
      <c r="E25" s="908"/>
      <c r="F25" s="291"/>
      <c r="G25" s="906" t="s">
        <v>220</v>
      </c>
      <c r="H25" s="907"/>
      <c r="I25" s="907"/>
      <c r="J25" s="908"/>
      <c r="K25" s="274"/>
      <c r="L25" s="906" t="s">
        <v>221</v>
      </c>
      <c r="M25" s="907"/>
      <c r="N25" s="907"/>
      <c r="O25" s="908"/>
      <c r="P25" s="274"/>
      <c r="Q25" s="906" t="s">
        <v>222</v>
      </c>
      <c r="R25" s="907"/>
      <c r="S25" s="907"/>
      <c r="T25" s="908"/>
      <c r="U25" s="84"/>
      <c r="V25" s="906" t="s">
        <v>694</v>
      </c>
      <c r="W25" s="907"/>
      <c r="X25" s="907"/>
      <c r="Y25" s="908"/>
      <c r="Z25" s="291"/>
      <c r="AA25" s="906" t="s">
        <v>695</v>
      </c>
      <c r="AB25" s="907"/>
      <c r="AC25" s="907"/>
      <c r="AD25" s="908"/>
      <c r="AE25" s="274"/>
      <c r="AF25" s="906" t="s">
        <v>698</v>
      </c>
      <c r="AG25" s="907"/>
      <c r="AH25" s="907"/>
      <c r="AI25" s="908"/>
      <c r="AJ25" s="274"/>
    </row>
    <row r="26" spans="1:36" ht="15.75" thickBot="1">
      <c r="B26" s="903"/>
      <c r="C26" s="904"/>
      <c r="D26" s="904"/>
      <c r="E26" s="905"/>
      <c r="F26" s="291"/>
      <c r="G26" s="903"/>
      <c r="H26" s="904"/>
      <c r="I26" s="904"/>
      <c r="J26" s="905"/>
      <c r="K26" s="274"/>
      <c r="L26" s="903"/>
      <c r="M26" s="904"/>
      <c r="N26" s="904"/>
      <c r="O26" s="905"/>
      <c r="P26" s="274"/>
      <c r="Q26" s="903"/>
      <c r="R26" s="904"/>
      <c r="S26" s="904"/>
      <c r="T26" s="905"/>
      <c r="U26" s="84"/>
      <c r="V26" s="903"/>
      <c r="W26" s="904"/>
      <c r="X26" s="904"/>
      <c r="Y26" s="905"/>
      <c r="Z26" s="290"/>
      <c r="AA26" s="903"/>
      <c r="AB26" s="904"/>
      <c r="AC26" s="904"/>
      <c r="AD26" s="905"/>
      <c r="AE26" s="289"/>
      <c r="AF26" s="915"/>
      <c r="AG26" s="916"/>
      <c r="AH26" s="916"/>
      <c r="AI26" s="917"/>
    </row>
    <row r="27" spans="1:36">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row>
    <row r="28" spans="1:36">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row>
    <row r="29" spans="1:3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row>
    <row r="30" spans="1:36" customFormat="1" ht="19.5" customHeight="1">
      <c r="A30" s="664" t="s">
        <v>737</v>
      </c>
      <c r="B30" s="4"/>
      <c r="C30" s="4"/>
      <c r="D30" s="4"/>
      <c r="E30" s="4"/>
      <c r="F30" s="4"/>
      <c r="G30" s="33"/>
      <c r="H30" s="33"/>
      <c r="I30" s="4"/>
      <c r="J30" s="6"/>
      <c r="K30" s="6"/>
      <c r="L30" s="4"/>
      <c r="M30" s="6"/>
      <c r="N30" s="4"/>
      <c r="O30" s="6"/>
      <c r="P30" s="4"/>
      <c r="Q30" s="211"/>
      <c r="R30" s="6"/>
    </row>
    <row r="31" spans="1:36" customFormat="1" ht="19.5" customHeight="1">
      <c r="A31" s="76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7"/>
    </row>
    <row r="32" spans="1:36" customFormat="1" ht="19.5" customHeight="1">
      <c r="A32" s="768"/>
      <c r="B32" s="769"/>
      <c r="C32" s="769"/>
      <c r="D32" s="769"/>
      <c r="E32" s="769"/>
      <c r="F32" s="769"/>
      <c r="G32" s="769"/>
      <c r="H32" s="769"/>
      <c r="I32" s="769"/>
      <c r="J32" s="769"/>
      <c r="K32" s="769"/>
      <c r="L32" s="769"/>
      <c r="M32" s="769"/>
      <c r="N32" s="769"/>
      <c r="O32" s="769"/>
      <c r="P32" s="769"/>
      <c r="Q32" s="769"/>
      <c r="R32" s="769"/>
      <c r="S32" s="769"/>
      <c r="T32" s="769"/>
      <c r="U32" s="769"/>
      <c r="V32" s="769"/>
      <c r="W32" s="769"/>
      <c r="X32" s="769"/>
      <c r="Y32" s="769"/>
      <c r="Z32" s="769"/>
      <c r="AA32" s="769"/>
      <c r="AB32" s="769"/>
      <c r="AC32" s="769"/>
      <c r="AD32" s="769"/>
      <c r="AE32" s="769"/>
      <c r="AF32" s="769"/>
      <c r="AG32" s="769"/>
      <c r="AH32" s="769"/>
      <c r="AI32" s="770"/>
    </row>
    <row r="33" spans="1:35" customFormat="1" ht="19.5" customHeight="1">
      <c r="A33" s="768"/>
      <c r="B33" s="769"/>
      <c r="C33" s="769"/>
      <c r="D33" s="769"/>
      <c r="E33" s="769"/>
      <c r="F33" s="769"/>
      <c r="G33" s="769"/>
      <c r="H33" s="769"/>
      <c r="I33" s="769"/>
      <c r="J33" s="769"/>
      <c r="K33" s="769"/>
      <c r="L33" s="769"/>
      <c r="M33" s="769"/>
      <c r="N33" s="769"/>
      <c r="O33" s="769"/>
      <c r="P33" s="769"/>
      <c r="Q33" s="769"/>
      <c r="R33" s="769"/>
      <c r="S33" s="769"/>
      <c r="T33" s="769"/>
      <c r="U33" s="769"/>
      <c r="V33" s="769"/>
      <c r="W33" s="769"/>
      <c r="X33" s="769"/>
      <c r="Y33" s="769"/>
      <c r="Z33" s="769"/>
      <c r="AA33" s="769"/>
      <c r="AB33" s="769"/>
      <c r="AC33" s="769"/>
      <c r="AD33" s="769"/>
      <c r="AE33" s="769"/>
      <c r="AF33" s="769"/>
      <c r="AG33" s="769"/>
      <c r="AH33" s="769"/>
      <c r="AI33" s="770"/>
    </row>
    <row r="34" spans="1:35" customFormat="1" ht="19.5" customHeight="1">
      <c r="A34" s="768"/>
      <c r="B34" s="769"/>
      <c r="C34" s="769"/>
      <c r="D34" s="769"/>
      <c r="E34" s="769"/>
      <c r="F34" s="769"/>
      <c r="G34" s="769"/>
      <c r="H34" s="769"/>
      <c r="I34" s="769"/>
      <c r="J34" s="769"/>
      <c r="K34" s="769"/>
      <c r="L34" s="769"/>
      <c r="M34" s="769"/>
      <c r="N34" s="769"/>
      <c r="O34" s="769"/>
      <c r="P34" s="769"/>
      <c r="Q34" s="769"/>
      <c r="R34" s="769"/>
      <c r="S34" s="769"/>
      <c r="T34" s="769"/>
      <c r="U34" s="769"/>
      <c r="V34" s="769"/>
      <c r="W34" s="769"/>
      <c r="X34" s="769"/>
      <c r="Y34" s="769"/>
      <c r="Z34" s="769"/>
      <c r="AA34" s="769"/>
      <c r="AB34" s="769"/>
      <c r="AC34" s="769"/>
      <c r="AD34" s="769"/>
      <c r="AE34" s="769"/>
      <c r="AF34" s="769"/>
      <c r="AG34" s="769"/>
      <c r="AH34" s="769"/>
      <c r="AI34" s="770"/>
    </row>
    <row r="35" spans="1:35" customFormat="1" ht="19.5" customHeight="1">
      <c r="A35" s="771"/>
      <c r="B35" s="772"/>
      <c r="C35" s="772"/>
      <c r="D35" s="772"/>
      <c r="E35" s="772"/>
      <c r="F35" s="772"/>
      <c r="G35" s="772"/>
      <c r="H35" s="772"/>
      <c r="I35" s="772"/>
      <c r="J35" s="772"/>
      <c r="K35" s="772"/>
      <c r="L35" s="772"/>
      <c r="M35" s="772"/>
      <c r="N35" s="772"/>
      <c r="O35" s="772"/>
      <c r="P35" s="772"/>
      <c r="Q35" s="772"/>
      <c r="R35" s="772"/>
      <c r="S35" s="772"/>
      <c r="T35" s="772"/>
      <c r="U35" s="772"/>
      <c r="V35" s="772"/>
      <c r="W35" s="772"/>
      <c r="X35" s="772"/>
      <c r="Y35" s="772"/>
      <c r="Z35" s="772"/>
      <c r="AA35" s="772"/>
      <c r="AB35" s="772"/>
      <c r="AC35" s="772"/>
      <c r="AD35" s="772"/>
      <c r="AE35" s="772"/>
      <c r="AF35" s="772"/>
      <c r="AG35" s="772"/>
      <c r="AH35" s="772"/>
      <c r="AI35" s="773"/>
    </row>
    <row r="36" spans="1:35" customFormat="1" ht="19.5" customHeight="1">
      <c r="A36" s="33"/>
      <c r="B36" s="4"/>
      <c r="C36" s="4"/>
      <c r="D36" s="4"/>
      <c r="E36" s="4"/>
      <c r="F36" s="4"/>
      <c r="G36" s="33"/>
      <c r="H36" s="33"/>
      <c r="I36" s="4"/>
      <c r="J36" s="6"/>
      <c r="K36" s="6"/>
      <c r="L36" s="4"/>
      <c r="M36" s="6"/>
      <c r="N36" s="4"/>
      <c r="O36" s="6"/>
      <c r="P36" s="4"/>
      <c r="Q36" s="211"/>
    </row>
    <row r="37" spans="1:35" customFormat="1" ht="19.5" customHeight="1">
      <c r="A37" s="664" t="s">
        <v>738</v>
      </c>
      <c r="B37" s="4"/>
      <c r="C37" s="4"/>
      <c r="D37" s="4"/>
      <c r="E37" s="4"/>
      <c r="F37" s="4"/>
      <c r="G37" s="33"/>
      <c r="H37" s="33"/>
      <c r="I37" s="4"/>
      <c r="J37" s="6"/>
      <c r="K37" s="6"/>
      <c r="L37" s="4"/>
      <c r="M37" s="6"/>
      <c r="N37" s="4"/>
      <c r="O37" s="6"/>
      <c r="P37" s="4"/>
      <c r="Q37" s="211"/>
    </row>
    <row r="38" spans="1:35" customFormat="1" ht="19.5" customHeight="1">
      <c r="A38" s="76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7"/>
    </row>
    <row r="39" spans="1:35" customFormat="1" ht="19.5" customHeight="1">
      <c r="A39" s="768"/>
      <c r="B39" s="769"/>
      <c r="C39" s="769"/>
      <c r="D39" s="769"/>
      <c r="E39" s="769"/>
      <c r="F39" s="769"/>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769"/>
      <c r="AF39" s="769"/>
      <c r="AG39" s="769"/>
      <c r="AH39" s="769"/>
      <c r="AI39" s="770"/>
    </row>
    <row r="40" spans="1:35" customFormat="1" ht="19.5" customHeight="1">
      <c r="A40" s="768"/>
      <c r="B40" s="769"/>
      <c r="C40" s="769"/>
      <c r="D40" s="769"/>
      <c r="E40" s="769"/>
      <c r="F40" s="769"/>
      <c r="G40" s="769"/>
      <c r="H40" s="769"/>
      <c r="I40" s="769"/>
      <c r="J40" s="769"/>
      <c r="K40" s="769"/>
      <c r="L40" s="769"/>
      <c r="M40" s="769"/>
      <c r="N40" s="769"/>
      <c r="O40" s="769"/>
      <c r="P40" s="769"/>
      <c r="Q40" s="769"/>
      <c r="R40" s="769"/>
      <c r="S40" s="769"/>
      <c r="T40" s="769"/>
      <c r="U40" s="769"/>
      <c r="V40" s="769"/>
      <c r="W40" s="769"/>
      <c r="X40" s="769"/>
      <c r="Y40" s="769"/>
      <c r="Z40" s="769"/>
      <c r="AA40" s="769"/>
      <c r="AB40" s="769"/>
      <c r="AC40" s="769"/>
      <c r="AD40" s="769"/>
      <c r="AE40" s="769"/>
      <c r="AF40" s="769"/>
      <c r="AG40" s="769"/>
      <c r="AH40" s="769"/>
      <c r="AI40" s="770"/>
    </row>
    <row r="41" spans="1:35" customFormat="1" ht="19.5" customHeight="1">
      <c r="A41" s="768"/>
      <c r="B41" s="769"/>
      <c r="C41" s="769"/>
      <c r="D41" s="769"/>
      <c r="E41" s="769"/>
      <c r="F41" s="769"/>
      <c r="G41" s="769"/>
      <c r="H41" s="769"/>
      <c r="I41" s="769"/>
      <c r="J41" s="769"/>
      <c r="K41" s="769"/>
      <c r="L41" s="769"/>
      <c r="M41" s="769"/>
      <c r="N41" s="769"/>
      <c r="O41" s="769"/>
      <c r="P41" s="769"/>
      <c r="Q41" s="769"/>
      <c r="R41" s="769"/>
      <c r="S41" s="769"/>
      <c r="T41" s="769"/>
      <c r="U41" s="769"/>
      <c r="V41" s="769"/>
      <c r="W41" s="769"/>
      <c r="X41" s="769"/>
      <c r="Y41" s="769"/>
      <c r="Z41" s="769"/>
      <c r="AA41" s="769"/>
      <c r="AB41" s="769"/>
      <c r="AC41" s="769"/>
      <c r="AD41" s="769"/>
      <c r="AE41" s="769"/>
      <c r="AF41" s="769"/>
      <c r="AG41" s="769"/>
      <c r="AH41" s="769"/>
      <c r="AI41" s="770"/>
    </row>
    <row r="42" spans="1:35" customFormat="1" ht="19.5" customHeight="1">
      <c r="A42" s="771"/>
      <c r="B42" s="772"/>
      <c r="C42" s="772"/>
      <c r="D42" s="772"/>
      <c r="E42" s="772"/>
      <c r="F42" s="772"/>
      <c r="G42" s="772"/>
      <c r="H42" s="772"/>
      <c r="I42" s="772"/>
      <c r="J42" s="772"/>
      <c r="K42" s="772"/>
      <c r="L42" s="772"/>
      <c r="M42" s="772"/>
      <c r="N42" s="772"/>
      <c r="O42" s="772"/>
      <c r="P42" s="772"/>
      <c r="Q42" s="772"/>
      <c r="R42" s="772"/>
      <c r="S42" s="772"/>
      <c r="T42" s="772"/>
      <c r="U42" s="772"/>
      <c r="V42" s="772"/>
      <c r="W42" s="772"/>
      <c r="X42" s="772"/>
      <c r="Y42" s="772"/>
      <c r="Z42" s="772"/>
      <c r="AA42" s="772"/>
      <c r="AB42" s="772"/>
      <c r="AC42" s="772"/>
      <c r="AD42" s="772"/>
      <c r="AE42" s="772"/>
      <c r="AF42" s="772"/>
      <c r="AG42" s="772"/>
      <c r="AH42" s="772"/>
      <c r="AI42" s="773"/>
    </row>
    <row r="43" spans="1:35">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row>
    <row r="44" spans="1:35">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row>
    <row r="45" spans="1:35">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row>
    <row r="46" spans="1:35">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row>
    <row r="47" spans="1:35">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row>
    <row r="48" spans="1:35">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row>
    <row r="49" spans="2:31">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row>
    <row r="50" spans="2:31">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row>
    <row r="51" spans="2:31">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row>
    <row r="52" spans="2:31">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row>
    <row r="53" spans="2:31">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row>
    <row r="54" spans="2:31">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row>
    <row r="55" spans="2:31">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row>
    <row r="56" spans="2:31">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row>
    <row r="57" spans="2:31">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row>
    <row r="58" spans="2:31">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row>
    <row r="59" spans="2:31">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row>
    <row r="60" spans="2:31">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row>
    <row r="61" spans="2:31">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row>
    <row r="62" spans="2:31">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row>
    <row r="63" spans="2:31">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row>
    <row r="64" spans="2:31">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row>
    <row r="65" spans="2:31">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row>
    <row r="66" spans="2:31">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row>
  </sheetData>
  <mergeCells count="79">
    <mergeCell ref="A31:AI35"/>
    <mergeCell ref="A38:AI42"/>
    <mergeCell ref="F1:I1"/>
    <mergeCell ref="AF25:AI25"/>
    <mergeCell ref="V26:Y26"/>
    <mergeCell ref="AA26:AD26"/>
    <mergeCell ref="AF26:AI26"/>
    <mergeCell ref="G6:J7"/>
    <mergeCell ref="L6:O7"/>
    <mergeCell ref="Q6:T7"/>
    <mergeCell ref="V6:Y7"/>
    <mergeCell ref="AA6:AD7"/>
    <mergeCell ref="AF23:AI23"/>
    <mergeCell ref="AF19:AI19"/>
    <mergeCell ref="AF20:AI20"/>
    <mergeCell ref="L13:O13"/>
    <mergeCell ref="L2:Q2"/>
    <mergeCell ref="T2:Y2"/>
    <mergeCell ref="Q9:T9"/>
    <mergeCell ref="Q15:T15"/>
    <mergeCell ref="Q16:T16"/>
    <mergeCell ref="L3:Q3"/>
    <mergeCell ref="T3:Y3"/>
    <mergeCell ref="V9:Y9"/>
    <mergeCell ref="B19:E19"/>
    <mergeCell ref="B20:E20"/>
    <mergeCell ref="L12:O12"/>
    <mergeCell ref="B9:E9"/>
    <mergeCell ref="G9:J9"/>
    <mergeCell ref="L19:O19"/>
    <mergeCell ref="G20:J20"/>
    <mergeCell ref="L20:O20"/>
    <mergeCell ref="L9:O9"/>
    <mergeCell ref="L10:O10"/>
    <mergeCell ref="L15:O15"/>
    <mergeCell ref="L16:O16"/>
    <mergeCell ref="G19:J19"/>
    <mergeCell ref="K1:AF1"/>
    <mergeCell ref="B10:E10"/>
    <mergeCell ref="B26:E26"/>
    <mergeCell ref="G26:J26"/>
    <mergeCell ref="L26:O26"/>
    <mergeCell ref="Q26:T26"/>
    <mergeCell ref="B22:E22"/>
    <mergeCell ref="B23:E23"/>
    <mergeCell ref="B25:E25"/>
    <mergeCell ref="G22:J22"/>
    <mergeCell ref="L22:O22"/>
    <mergeCell ref="G10:J10"/>
    <mergeCell ref="Q10:T10"/>
    <mergeCell ref="G25:J25"/>
    <mergeCell ref="L25:O25"/>
    <mergeCell ref="AF22:AI22"/>
    <mergeCell ref="AA9:AD9"/>
    <mergeCell ref="Q25:T25"/>
    <mergeCell ref="V15:Y15"/>
    <mergeCell ref="V16:Y16"/>
    <mergeCell ref="Q19:T19"/>
    <mergeCell ref="Q20:T20"/>
    <mergeCell ref="AA10:AD10"/>
    <mergeCell ref="V10:Y10"/>
    <mergeCell ref="Q22:T22"/>
    <mergeCell ref="AA19:AD19"/>
    <mergeCell ref="AA20:AD20"/>
    <mergeCell ref="AA22:AD22"/>
    <mergeCell ref="V19:Y19"/>
    <mergeCell ref="V20:Y20"/>
    <mergeCell ref="V22:Y22"/>
    <mergeCell ref="G23:J23"/>
    <mergeCell ref="L23:O23"/>
    <mergeCell ref="V25:Y25"/>
    <mergeCell ref="AA25:AD25"/>
    <mergeCell ref="V12:Y12"/>
    <mergeCell ref="V13:Y13"/>
    <mergeCell ref="Q12:T12"/>
    <mergeCell ref="Q13:T13"/>
    <mergeCell ref="AA23:AD23"/>
    <mergeCell ref="V23:Y23"/>
    <mergeCell ref="Q23:T23"/>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I110"/>
  <sheetViews>
    <sheetView zoomScaleNormal="100" workbookViewId="0">
      <pane ySplit="11" topLeftCell="A12" activePane="bottomLeft" state="frozen"/>
      <selection pane="bottomLeft" activeCell="N70" sqref="N70"/>
    </sheetView>
  </sheetViews>
  <sheetFormatPr defaultRowHeight="15"/>
  <cols>
    <col min="1" max="1" width="2.42578125" style="224" customWidth="1"/>
    <col min="2" max="2" width="9.7109375" style="230" customWidth="1"/>
    <col min="3" max="3" width="28.85546875" style="120" customWidth="1"/>
    <col min="4" max="5" width="9.7109375" style="260" customWidth="1"/>
    <col min="6" max="6" width="9.7109375" style="120" customWidth="1"/>
    <col min="7" max="7" width="12.7109375" style="262" customWidth="1"/>
    <col min="8" max="8" width="11" style="262" customWidth="1"/>
    <col min="9" max="9" width="12.7109375" style="262" customWidth="1"/>
    <col min="10" max="10" width="9.7109375" style="262" customWidth="1"/>
    <col min="11" max="11" width="12.7109375" style="262" customWidth="1"/>
    <col min="12" max="12" width="9.7109375" style="262" customWidth="1"/>
    <col min="13" max="13" width="12.7109375" style="262" customWidth="1"/>
    <col min="14" max="14" width="12.7109375" style="120" customWidth="1"/>
    <col min="15" max="15" width="9.7109375" style="120" customWidth="1"/>
    <col min="16" max="16" width="12.7109375" style="120" customWidth="1"/>
    <col min="17" max="17" width="14.5703125" style="120" customWidth="1"/>
    <col min="18" max="18" width="9.7109375" style="262" customWidth="1"/>
    <col min="19" max="19" width="14.5703125" style="262" customWidth="1"/>
    <col min="20" max="20" width="11.7109375" style="262" customWidth="1"/>
    <col min="21" max="21" width="9.7109375" style="262" customWidth="1"/>
    <col min="22" max="22" width="14.7109375" style="262" customWidth="1"/>
    <col min="23" max="256" width="9.140625" style="120"/>
    <col min="257" max="257" width="2.42578125" style="120" customWidth="1"/>
    <col min="258" max="258" width="5.140625" style="120" customWidth="1"/>
    <col min="259" max="259" width="28.85546875" style="120" customWidth="1"/>
    <col min="260" max="260" width="8.42578125" style="120" customWidth="1"/>
    <col min="261" max="261" width="9.140625" style="120" customWidth="1"/>
    <col min="262" max="262" width="8" style="120" customWidth="1"/>
    <col min="263" max="264" width="11" style="120" customWidth="1"/>
    <col min="265" max="265" width="11.42578125" style="120" customWidth="1"/>
    <col min="266" max="266" width="8.85546875" style="120" customWidth="1"/>
    <col min="267" max="267" width="11.42578125" style="120" customWidth="1"/>
    <col min="268" max="268" width="8.85546875" style="120" customWidth="1"/>
    <col min="269" max="269" width="9.42578125" style="120" customWidth="1"/>
    <col min="270" max="272" width="11.42578125" style="120" customWidth="1"/>
    <col min="273" max="273" width="14.42578125" style="120" customWidth="1"/>
    <col min="274" max="274" width="9.140625" style="120"/>
    <col min="275" max="275" width="10.5703125" style="120" customWidth="1"/>
    <col min="276" max="276" width="10.140625" style="120" customWidth="1"/>
    <col min="277" max="277" width="9.7109375" style="120" customWidth="1"/>
    <col min="278" max="278" width="10.5703125" style="120" customWidth="1"/>
    <col min="279" max="512" width="9.140625" style="120"/>
    <col min="513" max="513" width="2.42578125" style="120" customWidth="1"/>
    <col min="514" max="514" width="5.140625" style="120" customWidth="1"/>
    <col min="515" max="515" width="28.85546875" style="120" customWidth="1"/>
    <col min="516" max="516" width="8.42578125" style="120" customWidth="1"/>
    <col min="517" max="517" width="9.140625" style="120" customWidth="1"/>
    <col min="518" max="518" width="8" style="120" customWidth="1"/>
    <col min="519" max="520" width="11" style="120" customWidth="1"/>
    <col min="521" max="521" width="11.42578125" style="120" customWidth="1"/>
    <col min="522" max="522" width="8.85546875" style="120" customWidth="1"/>
    <col min="523" max="523" width="11.42578125" style="120" customWidth="1"/>
    <col min="524" max="524" width="8.85546875" style="120" customWidth="1"/>
    <col min="525" max="525" width="9.42578125" style="120" customWidth="1"/>
    <col min="526" max="528" width="11.42578125" style="120" customWidth="1"/>
    <col min="529" max="529" width="14.42578125" style="120" customWidth="1"/>
    <col min="530" max="530" width="9.140625" style="120"/>
    <col min="531" max="531" width="10.5703125" style="120" customWidth="1"/>
    <col min="532" max="532" width="10.140625" style="120" customWidth="1"/>
    <col min="533" max="533" width="9.7109375" style="120" customWidth="1"/>
    <col min="534" max="534" width="10.5703125" style="120" customWidth="1"/>
    <col min="535" max="768" width="9.140625" style="120"/>
    <col min="769" max="769" width="2.42578125" style="120" customWidth="1"/>
    <col min="770" max="770" width="5.140625" style="120" customWidth="1"/>
    <col min="771" max="771" width="28.85546875" style="120" customWidth="1"/>
    <col min="772" max="772" width="8.42578125" style="120" customWidth="1"/>
    <col min="773" max="773" width="9.140625" style="120" customWidth="1"/>
    <col min="774" max="774" width="8" style="120" customWidth="1"/>
    <col min="775" max="776" width="11" style="120" customWidth="1"/>
    <col min="777" max="777" width="11.42578125" style="120" customWidth="1"/>
    <col min="778" max="778" width="8.85546875" style="120" customWidth="1"/>
    <col min="779" max="779" width="11.42578125" style="120" customWidth="1"/>
    <col min="780" max="780" width="8.85546875" style="120" customWidth="1"/>
    <col min="781" max="781" width="9.42578125" style="120" customWidth="1"/>
    <col min="782" max="784" width="11.42578125" style="120" customWidth="1"/>
    <col min="785" max="785" width="14.42578125" style="120" customWidth="1"/>
    <col min="786" max="786" width="9.140625" style="120"/>
    <col min="787" max="787" width="10.5703125" style="120" customWidth="1"/>
    <col min="788" max="788" width="10.140625" style="120" customWidth="1"/>
    <col min="789" max="789" width="9.7109375" style="120" customWidth="1"/>
    <col min="790" max="790" width="10.5703125" style="120" customWidth="1"/>
    <col min="791" max="1024" width="9.140625" style="120"/>
    <col min="1025" max="1025" width="2.42578125" style="120" customWidth="1"/>
    <col min="1026" max="1026" width="5.140625" style="120" customWidth="1"/>
    <col min="1027" max="1027" width="28.85546875" style="120" customWidth="1"/>
    <col min="1028" max="1028" width="8.42578125" style="120" customWidth="1"/>
    <col min="1029" max="1029" width="9.140625" style="120" customWidth="1"/>
    <col min="1030" max="1030" width="8" style="120" customWidth="1"/>
    <col min="1031" max="1032" width="11" style="120" customWidth="1"/>
    <col min="1033" max="1033" width="11.42578125" style="120" customWidth="1"/>
    <col min="1034" max="1034" width="8.85546875" style="120" customWidth="1"/>
    <col min="1035" max="1035" width="11.42578125" style="120" customWidth="1"/>
    <col min="1036" max="1036" width="8.85546875" style="120" customWidth="1"/>
    <col min="1037" max="1037" width="9.42578125" style="120" customWidth="1"/>
    <col min="1038" max="1040" width="11.42578125" style="120" customWidth="1"/>
    <col min="1041" max="1041" width="14.42578125" style="120" customWidth="1"/>
    <col min="1042" max="1042" width="9.140625" style="120"/>
    <col min="1043" max="1043" width="10.5703125" style="120" customWidth="1"/>
    <col min="1044" max="1044" width="10.140625" style="120" customWidth="1"/>
    <col min="1045" max="1045" width="9.7109375" style="120" customWidth="1"/>
    <col min="1046" max="1046" width="10.5703125" style="120" customWidth="1"/>
    <col min="1047" max="1280" width="9.140625" style="120"/>
    <col min="1281" max="1281" width="2.42578125" style="120" customWidth="1"/>
    <col min="1282" max="1282" width="5.140625" style="120" customWidth="1"/>
    <col min="1283" max="1283" width="28.85546875" style="120" customWidth="1"/>
    <col min="1284" max="1284" width="8.42578125" style="120" customWidth="1"/>
    <col min="1285" max="1285" width="9.140625" style="120" customWidth="1"/>
    <col min="1286" max="1286" width="8" style="120" customWidth="1"/>
    <col min="1287" max="1288" width="11" style="120" customWidth="1"/>
    <col min="1289" max="1289" width="11.42578125" style="120" customWidth="1"/>
    <col min="1290" max="1290" width="8.85546875" style="120" customWidth="1"/>
    <col min="1291" max="1291" width="11.42578125" style="120" customWidth="1"/>
    <col min="1292" max="1292" width="8.85546875" style="120" customWidth="1"/>
    <col min="1293" max="1293" width="9.42578125" style="120" customWidth="1"/>
    <col min="1294" max="1296" width="11.42578125" style="120" customWidth="1"/>
    <col min="1297" max="1297" width="14.42578125" style="120" customWidth="1"/>
    <col min="1298" max="1298" width="9.140625" style="120"/>
    <col min="1299" max="1299" width="10.5703125" style="120" customWidth="1"/>
    <col min="1300" max="1300" width="10.140625" style="120" customWidth="1"/>
    <col min="1301" max="1301" width="9.7109375" style="120" customWidth="1"/>
    <col min="1302" max="1302" width="10.5703125" style="120" customWidth="1"/>
    <col min="1303" max="1536" width="9.140625" style="120"/>
    <col min="1537" max="1537" width="2.42578125" style="120" customWidth="1"/>
    <col min="1538" max="1538" width="5.140625" style="120" customWidth="1"/>
    <col min="1539" max="1539" width="28.85546875" style="120" customWidth="1"/>
    <col min="1540" max="1540" width="8.42578125" style="120" customWidth="1"/>
    <col min="1541" max="1541" width="9.140625" style="120" customWidth="1"/>
    <col min="1542" max="1542" width="8" style="120" customWidth="1"/>
    <col min="1543" max="1544" width="11" style="120" customWidth="1"/>
    <col min="1545" max="1545" width="11.42578125" style="120" customWidth="1"/>
    <col min="1546" max="1546" width="8.85546875" style="120" customWidth="1"/>
    <col min="1547" max="1547" width="11.42578125" style="120" customWidth="1"/>
    <col min="1548" max="1548" width="8.85546875" style="120" customWidth="1"/>
    <col min="1549" max="1549" width="9.42578125" style="120" customWidth="1"/>
    <col min="1550" max="1552" width="11.42578125" style="120" customWidth="1"/>
    <col min="1553" max="1553" width="14.42578125" style="120" customWidth="1"/>
    <col min="1554" max="1554" width="9.140625" style="120"/>
    <col min="1555" max="1555" width="10.5703125" style="120" customWidth="1"/>
    <col min="1556" max="1556" width="10.140625" style="120" customWidth="1"/>
    <col min="1557" max="1557" width="9.7109375" style="120" customWidth="1"/>
    <col min="1558" max="1558" width="10.5703125" style="120" customWidth="1"/>
    <col min="1559" max="1792" width="9.140625" style="120"/>
    <col min="1793" max="1793" width="2.42578125" style="120" customWidth="1"/>
    <col min="1794" max="1794" width="5.140625" style="120" customWidth="1"/>
    <col min="1795" max="1795" width="28.85546875" style="120" customWidth="1"/>
    <col min="1796" max="1796" width="8.42578125" style="120" customWidth="1"/>
    <col min="1797" max="1797" width="9.140625" style="120" customWidth="1"/>
    <col min="1798" max="1798" width="8" style="120" customWidth="1"/>
    <col min="1799" max="1800" width="11" style="120" customWidth="1"/>
    <col min="1801" max="1801" width="11.42578125" style="120" customWidth="1"/>
    <col min="1802" max="1802" width="8.85546875" style="120" customWidth="1"/>
    <col min="1803" max="1803" width="11.42578125" style="120" customWidth="1"/>
    <col min="1804" max="1804" width="8.85546875" style="120" customWidth="1"/>
    <col min="1805" max="1805" width="9.42578125" style="120" customWidth="1"/>
    <col min="1806" max="1808" width="11.42578125" style="120" customWidth="1"/>
    <col min="1809" max="1809" width="14.42578125" style="120" customWidth="1"/>
    <col min="1810" max="1810" width="9.140625" style="120"/>
    <col min="1811" max="1811" width="10.5703125" style="120" customWidth="1"/>
    <col min="1812" max="1812" width="10.140625" style="120" customWidth="1"/>
    <col min="1813" max="1813" width="9.7109375" style="120" customWidth="1"/>
    <col min="1814" max="1814" width="10.5703125" style="120" customWidth="1"/>
    <col min="1815" max="2048" width="9.140625" style="120"/>
    <col min="2049" max="2049" width="2.42578125" style="120" customWidth="1"/>
    <col min="2050" max="2050" width="5.140625" style="120" customWidth="1"/>
    <col min="2051" max="2051" width="28.85546875" style="120" customWidth="1"/>
    <col min="2052" max="2052" width="8.42578125" style="120" customWidth="1"/>
    <col min="2053" max="2053" width="9.140625" style="120" customWidth="1"/>
    <col min="2054" max="2054" width="8" style="120" customWidth="1"/>
    <col min="2055" max="2056" width="11" style="120" customWidth="1"/>
    <col min="2057" max="2057" width="11.42578125" style="120" customWidth="1"/>
    <col min="2058" max="2058" width="8.85546875" style="120" customWidth="1"/>
    <col min="2059" max="2059" width="11.42578125" style="120" customWidth="1"/>
    <col min="2060" max="2060" width="8.85546875" style="120" customWidth="1"/>
    <col min="2061" max="2061" width="9.42578125" style="120" customWidth="1"/>
    <col min="2062" max="2064" width="11.42578125" style="120" customWidth="1"/>
    <col min="2065" max="2065" width="14.42578125" style="120" customWidth="1"/>
    <col min="2066" max="2066" width="9.140625" style="120"/>
    <col min="2067" max="2067" width="10.5703125" style="120" customWidth="1"/>
    <col min="2068" max="2068" width="10.140625" style="120" customWidth="1"/>
    <col min="2069" max="2069" width="9.7109375" style="120" customWidth="1"/>
    <col min="2070" max="2070" width="10.5703125" style="120" customWidth="1"/>
    <col min="2071" max="2304" width="9.140625" style="120"/>
    <col min="2305" max="2305" width="2.42578125" style="120" customWidth="1"/>
    <col min="2306" max="2306" width="5.140625" style="120" customWidth="1"/>
    <col min="2307" max="2307" width="28.85546875" style="120" customWidth="1"/>
    <col min="2308" max="2308" width="8.42578125" style="120" customWidth="1"/>
    <col min="2309" max="2309" width="9.140625" style="120" customWidth="1"/>
    <col min="2310" max="2310" width="8" style="120" customWidth="1"/>
    <col min="2311" max="2312" width="11" style="120" customWidth="1"/>
    <col min="2313" max="2313" width="11.42578125" style="120" customWidth="1"/>
    <col min="2314" max="2314" width="8.85546875" style="120" customWidth="1"/>
    <col min="2315" max="2315" width="11.42578125" style="120" customWidth="1"/>
    <col min="2316" max="2316" width="8.85546875" style="120" customWidth="1"/>
    <col min="2317" max="2317" width="9.42578125" style="120" customWidth="1"/>
    <col min="2318" max="2320" width="11.42578125" style="120" customWidth="1"/>
    <col min="2321" max="2321" width="14.42578125" style="120" customWidth="1"/>
    <col min="2322" max="2322" width="9.140625" style="120"/>
    <col min="2323" max="2323" width="10.5703125" style="120" customWidth="1"/>
    <col min="2324" max="2324" width="10.140625" style="120" customWidth="1"/>
    <col min="2325" max="2325" width="9.7109375" style="120" customWidth="1"/>
    <col min="2326" max="2326" width="10.5703125" style="120" customWidth="1"/>
    <col min="2327" max="2560" width="9.140625" style="120"/>
    <col min="2561" max="2561" width="2.42578125" style="120" customWidth="1"/>
    <col min="2562" max="2562" width="5.140625" style="120" customWidth="1"/>
    <col min="2563" max="2563" width="28.85546875" style="120" customWidth="1"/>
    <col min="2564" max="2564" width="8.42578125" style="120" customWidth="1"/>
    <col min="2565" max="2565" width="9.140625" style="120" customWidth="1"/>
    <col min="2566" max="2566" width="8" style="120" customWidth="1"/>
    <col min="2567" max="2568" width="11" style="120" customWidth="1"/>
    <col min="2569" max="2569" width="11.42578125" style="120" customWidth="1"/>
    <col min="2570" max="2570" width="8.85546875" style="120" customWidth="1"/>
    <col min="2571" max="2571" width="11.42578125" style="120" customWidth="1"/>
    <col min="2572" max="2572" width="8.85546875" style="120" customWidth="1"/>
    <col min="2573" max="2573" width="9.42578125" style="120" customWidth="1"/>
    <col min="2574" max="2576" width="11.42578125" style="120" customWidth="1"/>
    <col min="2577" max="2577" width="14.42578125" style="120" customWidth="1"/>
    <col min="2578" max="2578" width="9.140625" style="120"/>
    <col min="2579" max="2579" width="10.5703125" style="120" customWidth="1"/>
    <col min="2580" max="2580" width="10.140625" style="120" customWidth="1"/>
    <col min="2581" max="2581" width="9.7109375" style="120" customWidth="1"/>
    <col min="2582" max="2582" width="10.5703125" style="120" customWidth="1"/>
    <col min="2583" max="2816" width="9.140625" style="120"/>
    <col min="2817" max="2817" width="2.42578125" style="120" customWidth="1"/>
    <col min="2818" max="2818" width="5.140625" style="120" customWidth="1"/>
    <col min="2819" max="2819" width="28.85546875" style="120" customWidth="1"/>
    <col min="2820" max="2820" width="8.42578125" style="120" customWidth="1"/>
    <col min="2821" max="2821" width="9.140625" style="120" customWidth="1"/>
    <col min="2822" max="2822" width="8" style="120" customWidth="1"/>
    <col min="2823" max="2824" width="11" style="120" customWidth="1"/>
    <col min="2825" max="2825" width="11.42578125" style="120" customWidth="1"/>
    <col min="2826" max="2826" width="8.85546875" style="120" customWidth="1"/>
    <col min="2827" max="2827" width="11.42578125" style="120" customWidth="1"/>
    <col min="2828" max="2828" width="8.85546875" style="120" customWidth="1"/>
    <col min="2829" max="2829" width="9.42578125" style="120" customWidth="1"/>
    <col min="2830" max="2832" width="11.42578125" style="120" customWidth="1"/>
    <col min="2833" max="2833" width="14.42578125" style="120" customWidth="1"/>
    <col min="2834" max="2834" width="9.140625" style="120"/>
    <col min="2835" max="2835" width="10.5703125" style="120" customWidth="1"/>
    <col min="2836" max="2836" width="10.140625" style="120" customWidth="1"/>
    <col min="2837" max="2837" width="9.7109375" style="120" customWidth="1"/>
    <col min="2838" max="2838" width="10.5703125" style="120" customWidth="1"/>
    <col min="2839" max="3072" width="9.140625" style="120"/>
    <col min="3073" max="3073" width="2.42578125" style="120" customWidth="1"/>
    <col min="3074" max="3074" width="5.140625" style="120" customWidth="1"/>
    <col min="3075" max="3075" width="28.85546875" style="120" customWidth="1"/>
    <col min="3076" max="3076" width="8.42578125" style="120" customWidth="1"/>
    <col min="3077" max="3077" width="9.140625" style="120" customWidth="1"/>
    <col min="3078" max="3078" width="8" style="120" customWidth="1"/>
    <col min="3079" max="3080" width="11" style="120" customWidth="1"/>
    <col min="3081" max="3081" width="11.42578125" style="120" customWidth="1"/>
    <col min="3082" max="3082" width="8.85546875" style="120" customWidth="1"/>
    <col min="3083" max="3083" width="11.42578125" style="120" customWidth="1"/>
    <col min="3084" max="3084" width="8.85546875" style="120" customWidth="1"/>
    <col min="3085" max="3085" width="9.42578125" style="120" customWidth="1"/>
    <col min="3086" max="3088" width="11.42578125" style="120" customWidth="1"/>
    <col min="3089" max="3089" width="14.42578125" style="120" customWidth="1"/>
    <col min="3090" max="3090" width="9.140625" style="120"/>
    <col min="3091" max="3091" width="10.5703125" style="120" customWidth="1"/>
    <col min="3092" max="3092" width="10.140625" style="120" customWidth="1"/>
    <col min="3093" max="3093" width="9.7109375" style="120" customWidth="1"/>
    <col min="3094" max="3094" width="10.5703125" style="120" customWidth="1"/>
    <col min="3095" max="3328" width="9.140625" style="120"/>
    <col min="3329" max="3329" width="2.42578125" style="120" customWidth="1"/>
    <col min="3330" max="3330" width="5.140625" style="120" customWidth="1"/>
    <col min="3331" max="3331" width="28.85546875" style="120" customWidth="1"/>
    <col min="3332" max="3332" width="8.42578125" style="120" customWidth="1"/>
    <col min="3333" max="3333" width="9.140625" style="120" customWidth="1"/>
    <col min="3334" max="3334" width="8" style="120" customWidth="1"/>
    <col min="3335" max="3336" width="11" style="120" customWidth="1"/>
    <col min="3337" max="3337" width="11.42578125" style="120" customWidth="1"/>
    <col min="3338" max="3338" width="8.85546875" style="120" customWidth="1"/>
    <col min="3339" max="3339" width="11.42578125" style="120" customWidth="1"/>
    <col min="3340" max="3340" width="8.85546875" style="120" customWidth="1"/>
    <col min="3341" max="3341" width="9.42578125" style="120" customWidth="1"/>
    <col min="3342" max="3344" width="11.42578125" style="120" customWidth="1"/>
    <col min="3345" max="3345" width="14.42578125" style="120" customWidth="1"/>
    <col min="3346" max="3346" width="9.140625" style="120"/>
    <col min="3347" max="3347" width="10.5703125" style="120" customWidth="1"/>
    <col min="3348" max="3348" width="10.140625" style="120" customWidth="1"/>
    <col min="3349" max="3349" width="9.7109375" style="120" customWidth="1"/>
    <col min="3350" max="3350" width="10.5703125" style="120" customWidth="1"/>
    <col min="3351" max="3584" width="9.140625" style="120"/>
    <col min="3585" max="3585" width="2.42578125" style="120" customWidth="1"/>
    <col min="3586" max="3586" width="5.140625" style="120" customWidth="1"/>
    <col min="3587" max="3587" width="28.85546875" style="120" customWidth="1"/>
    <col min="3588" max="3588" width="8.42578125" style="120" customWidth="1"/>
    <col min="3589" max="3589" width="9.140625" style="120" customWidth="1"/>
    <col min="3590" max="3590" width="8" style="120" customWidth="1"/>
    <col min="3591" max="3592" width="11" style="120" customWidth="1"/>
    <col min="3593" max="3593" width="11.42578125" style="120" customWidth="1"/>
    <col min="3594" max="3594" width="8.85546875" style="120" customWidth="1"/>
    <col min="3595" max="3595" width="11.42578125" style="120" customWidth="1"/>
    <col min="3596" max="3596" width="8.85546875" style="120" customWidth="1"/>
    <col min="3597" max="3597" width="9.42578125" style="120" customWidth="1"/>
    <col min="3598" max="3600" width="11.42578125" style="120" customWidth="1"/>
    <col min="3601" max="3601" width="14.42578125" style="120" customWidth="1"/>
    <col min="3602" max="3602" width="9.140625" style="120"/>
    <col min="3603" max="3603" width="10.5703125" style="120" customWidth="1"/>
    <col min="3604" max="3604" width="10.140625" style="120" customWidth="1"/>
    <col min="3605" max="3605" width="9.7109375" style="120" customWidth="1"/>
    <col min="3606" max="3606" width="10.5703125" style="120" customWidth="1"/>
    <col min="3607" max="3840" width="9.140625" style="120"/>
    <col min="3841" max="3841" width="2.42578125" style="120" customWidth="1"/>
    <col min="3842" max="3842" width="5.140625" style="120" customWidth="1"/>
    <col min="3843" max="3843" width="28.85546875" style="120" customWidth="1"/>
    <col min="3844" max="3844" width="8.42578125" style="120" customWidth="1"/>
    <col min="3845" max="3845" width="9.140625" style="120" customWidth="1"/>
    <col min="3846" max="3846" width="8" style="120" customWidth="1"/>
    <col min="3847" max="3848" width="11" style="120" customWidth="1"/>
    <col min="3849" max="3849" width="11.42578125" style="120" customWidth="1"/>
    <col min="3850" max="3850" width="8.85546875" style="120" customWidth="1"/>
    <col min="3851" max="3851" width="11.42578125" style="120" customWidth="1"/>
    <col min="3852" max="3852" width="8.85546875" style="120" customWidth="1"/>
    <col min="3853" max="3853" width="9.42578125" style="120" customWidth="1"/>
    <col min="3854" max="3856" width="11.42578125" style="120" customWidth="1"/>
    <col min="3857" max="3857" width="14.42578125" style="120" customWidth="1"/>
    <col min="3858" max="3858" width="9.140625" style="120"/>
    <col min="3859" max="3859" width="10.5703125" style="120" customWidth="1"/>
    <col min="3860" max="3860" width="10.140625" style="120" customWidth="1"/>
    <col min="3861" max="3861" width="9.7109375" style="120" customWidth="1"/>
    <col min="3862" max="3862" width="10.5703125" style="120" customWidth="1"/>
    <col min="3863" max="4096" width="9.140625" style="120"/>
    <col min="4097" max="4097" width="2.42578125" style="120" customWidth="1"/>
    <col min="4098" max="4098" width="5.140625" style="120" customWidth="1"/>
    <col min="4099" max="4099" width="28.85546875" style="120" customWidth="1"/>
    <col min="4100" max="4100" width="8.42578125" style="120" customWidth="1"/>
    <col min="4101" max="4101" width="9.140625" style="120" customWidth="1"/>
    <col min="4102" max="4102" width="8" style="120" customWidth="1"/>
    <col min="4103" max="4104" width="11" style="120" customWidth="1"/>
    <col min="4105" max="4105" width="11.42578125" style="120" customWidth="1"/>
    <col min="4106" max="4106" width="8.85546875" style="120" customWidth="1"/>
    <col min="4107" max="4107" width="11.42578125" style="120" customWidth="1"/>
    <col min="4108" max="4108" width="8.85546875" style="120" customWidth="1"/>
    <col min="4109" max="4109" width="9.42578125" style="120" customWidth="1"/>
    <col min="4110" max="4112" width="11.42578125" style="120" customWidth="1"/>
    <col min="4113" max="4113" width="14.42578125" style="120" customWidth="1"/>
    <col min="4114" max="4114" width="9.140625" style="120"/>
    <col min="4115" max="4115" width="10.5703125" style="120" customWidth="1"/>
    <col min="4116" max="4116" width="10.140625" style="120" customWidth="1"/>
    <col min="4117" max="4117" width="9.7109375" style="120" customWidth="1"/>
    <col min="4118" max="4118" width="10.5703125" style="120" customWidth="1"/>
    <col min="4119" max="4352" width="9.140625" style="120"/>
    <col min="4353" max="4353" width="2.42578125" style="120" customWidth="1"/>
    <col min="4354" max="4354" width="5.140625" style="120" customWidth="1"/>
    <col min="4355" max="4355" width="28.85546875" style="120" customWidth="1"/>
    <col min="4356" max="4356" width="8.42578125" style="120" customWidth="1"/>
    <col min="4357" max="4357" width="9.140625" style="120" customWidth="1"/>
    <col min="4358" max="4358" width="8" style="120" customWidth="1"/>
    <col min="4359" max="4360" width="11" style="120" customWidth="1"/>
    <col min="4361" max="4361" width="11.42578125" style="120" customWidth="1"/>
    <col min="4362" max="4362" width="8.85546875" style="120" customWidth="1"/>
    <col min="4363" max="4363" width="11.42578125" style="120" customWidth="1"/>
    <col min="4364" max="4364" width="8.85546875" style="120" customWidth="1"/>
    <col min="4365" max="4365" width="9.42578125" style="120" customWidth="1"/>
    <col min="4366" max="4368" width="11.42578125" style="120" customWidth="1"/>
    <col min="4369" max="4369" width="14.42578125" style="120" customWidth="1"/>
    <col min="4370" max="4370" width="9.140625" style="120"/>
    <col min="4371" max="4371" width="10.5703125" style="120" customWidth="1"/>
    <col min="4372" max="4372" width="10.140625" style="120" customWidth="1"/>
    <col min="4373" max="4373" width="9.7109375" style="120" customWidth="1"/>
    <col min="4374" max="4374" width="10.5703125" style="120" customWidth="1"/>
    <col min="4375" max="4608" width="9.140625" style="120"/>
    <col min="4609" max="4609" width="2.42578125" style="120" customWidth="1"/>
    <col min="4610" max="4610" width="5.140625" style="120" customWidth="1"/>
    <col min="4611" max="4611" width="28.85546875" style="120" customWidth="1"/>
    <col min="4612" max="4612" width="8.42578125" style="120" customWidth="1"/>
    <col min="4613" max="4613" width="9.140625" style="120" customWidth="1"/>
    <col min="4614" max="4614" width="8" style="120" customWidth="1"/>
    <col min="4615" max="4616" width="11" style="120" customWidth="1"/>
    <col min="4617" max="4617" width="11.42578125" style="120" customWidth="1"/>
    <col min="4618" max="4618" width="8.85546875" style="120" customWidth="1"/>
    <col min="4619" max="4619" width="11.42578125" style="120" customWidth="1"/>
    <col min="4620" max="4620" width="8.85546875" style="120" customWidth="1"/>
    <col min="4621" max="4621" width="9.42578125" style="120" customWidth="1"/>
    <col min="4622" max="4624" width="11.42578125" style="120" customWidth="1"/>
    <col min="4625" max="4625" width="14.42578125" style="120" customWidth="1"/>
    <col min="4626" max="4626" width="9.140625" style="120"/>
    <col min="4627" max="4627" width="10.5703125" style="120" customWidth="1"/>
    <col min="4628" max="4628" width="10.140625" style="120" customWidth="1"/>
    <col min="4629" max="4629" width="9.7109375" style="120" customWidth="1"/>
    <col min="4630" max="4630" width="10.5703125" style="120" customWidth="1"/>
    <col min="4631" max="4864" width="9.140625" style="120"/>
    <col min="4865" max="4865" width="2.42578125" style="120" customWidth="1"/>
    <col min="4866" max="4866" width="5.140625" style="120" customWidth="1"/>
    <col min="4867" max="4867" width="28.85546875" style="120" customWidth="1"/>
    <col min="4868" max="4868" width="8.42578125" style="120" customWidth="1"/>
    <col min="4869" max="4869" width="9.140625" style="120" customWidth="1"/>
    <col min="4870" max="4870" width="8" style="120" customWidth="1"/>
    <col min="4871" max="4872" width="11" style="120" customWidth="1"/>
    <col min="4873" max="4873" width="11.42578125" style="120" customWidth="1"/>
    <col min="4874" max="4874" width="8.85546875" style="120" customWidth="1"/>
    <col min="4875" max="4875" width="11.42578125" style="120" customWidth="1"/>
    <col min="4876" max="4876" width="8.85546875" style="120" customWidth="1"/>
    <col min="4877" max="4877" width="9.42578125" style="120" customWidth="1"/>
    <col min="4878" max="4880" width="11.42578125" style="120" customWidth="1"/>
    <col min="4881" max="4881" width="14.42578125" style="120" customWidth="1"/>
    <col min="4882" max="4882" width="9.140625" style="120"/>
    <col min="4883" max="4883" width="10.5703125" style="120" customWidth="1"/>
    <col min="4884" max="4884" width="10.140625" style="120" customWidth="1"/>
    <col min="4885" max="4885" width="9.7109375" style="120" customWidth="1"/>
    <col min="4886" max="4886" width="10.5703125" style="120" customWidth="1"/>
    <col min="4887" max="5120" width="9.140625" style="120"/>
    <col min="5121" max="5121" width="2.42578125" style="120" customWidth="1"/>
    <col min="5122" max="5122" width="5.140625" style="120" customWidth="1"/>
    <col min="5123" max="5123" width="28.85546875" style="120" customWidth="1"/>
    <col min="5124" max="5124" width="8.42578125" style="120" customWidth="1"/>
    <col min="5125" max="5125" width="9.140625" style="120" customWidth="1"/>
    <col min="5126" max="5126" width="8" style="120" customWidth="1"/>
    <col min="5127" max="5128" width="11" style="120" customWidth="1"/>
    <col min="5129" max="5129" width="11.42578125" style="120" customWidth="1"/>
    <col min="5130" max="5130" width="8.85546875" style="120" customWidth="1"/>
    <col min="5131" max="5131" width="11.42578125" style="120" customWidth="1"/>
    <col min="5132" max="5132" width="8.85546875" style="120" customWidth="1"/>
    <col min="5133" max="5133" width="9.42578125" style="120" customWidth="1"/>
    <col min="5134" max="5136" width="11.42578125" style="120" customWidth="1"/>
    <col min="5137" max="5137" width="14.42578125" style="120" customWidth="1"/>
    <col min="5138" max="5138" width="9.140625" style="120"/>
    <col min="5139" max="5139" width="10.5703125" style="120" customWidth="1"/>
    <col min="5140" max="5140" width="10.140625" style="120" customWidth="1"/>
    <col min="5141" max="5141" width="9.7109375" style="120" customWidth="1"/>
    <col min="5142" max="5142" width="10.5703125" style="120" customWidth="1"/>
    <col min="5143" max="5376" width="9.140625" style="120"/>
    <col min="5377" max="5377" width="2.42578125" style="120" customWidth="1"/>
    <col min="5378" max="5378" width="5.140625" style="120" customWidth="1"/>
    <col min="5379" max="5379" width="28.85546875" style="120" customWidth="1"/>
    <col min="5380" max="5380" width="8.42578125" style="120" customWidth="1"/>
    <col min="5381" max="5381" width="9.140625" style="120" customWidth="1"/>
    <col min="5382" max="5382" width="8" style="120" customWidth="1"/>
    <col min="5383" max="5384" width="11" style="120" customWidth="1"/>
    <col min="5385" max="5385" width="11.42578125" style="120" customWidth="1"/>
    <col min="5386" max="5386" width="8.85546875" style="120" customWidth="1"/>
    <col min="5387" max="5387" width="11.42578125" style="120" customWidth="1"/>
    <col min="5388" max="5388" width="8.85546875" style="120" customWidth="1"/>
    <col min="5389" max="5389" width="9.42578125" style="120" customWidth="1"/>
    <col min="5390" max="5392" width="11.42578125" style="120" customWidth="1"/>
    <col min="5393" max="5393" width="14.42578125" style="120" customWidth="1"/>
    <col min="5394" max="5394" width="9.140625" style="120"/>
    <col min="5395" max="5395" width="10.5703125" style="120" customWidth="1"/>
    <col min="5396" max="5396" width="10.140625" style="120" customWidth="1"/>
    <col min="5397" max="5397" width="9.7109375" style="120" customWidth="1"/>
    <col min="5398" max="5398" width="10.5703125" style="120" customWidth="1"/>
    <col min="5399" max="5632" width="9.140625" style="120"/>
    <col min="5633" max="5633" width="2.42578125" style="120" customWidth="1"/>
    <col min="5634" max="5634" width="5.140625" style="120" customWidth="1"/>
    <col min="5635" max="5635" width="28.85546875" style="120" customWidth="1"/>
    <col min="5636" max="5636" width="8.42578125" style="120" customWidth="1"/>
    <col min="5637" max="5637" width="9.140625" style="120" customWidth="1"/>
    <col min="5638" max="5638" width="8" style="120" customWidth="1"/>
    <col min="5639" max="5640" width="11" style="120" customWidth="1"/>
    <col min="5641" max="5641" width="11.42578125" style="120" customWidth="1"/>
    <col min="5642" max="5642" width="8.85546875" style="120" customWidth="1"/>
    <col min="5643" max="5643" width="11.42578125" style="120" customWidth="1"/>
    <col min="5644" max="5644" width="8.85546875" style="120" customWidth="1"/>
    <col min="5645" max="5645" width="9.42578125" style="120" customWidth="1"/>
    <col min="5646" max="5648" width="11.42578125" style="120" customWidth="1"/>
    <col min="5649" max="5649" width="14.42578125" style="120" customWidth="1"/>
    <col min="5650" max="5650" width="9.140625" style="120"/>
    <col min="5651" max="5651" width="10.5703125" style="120" customWidth="1"/>
    <col min="5652" max="5652" width="10.140625" style="120" customWidth="1"/>
    <col min="5653" max="5653" width="9.7109375" style="120" customWidth="1"/>
    <col min="5654" max="5654" width="10.5703125" style="120" customWidth="1"/>
    <col min="5655" max="5888" width="9.140625" style="120"/>
    <col min="5889" max="5889" width="2.42578125" style="120" customWidth="1"/>
    <col min="5890" max="5890" width="5.140625" style="120" customWidth="1"/>
    <col min="5891" max="5891" width="28.85546875" style="120" customWidth="1"/>
    <col min="5892" max="5892" width="8.42578125" style="120" customWidth="1"/>
    <col min="5893" max="5893" width="9.140625" style="120" customWidth="1"/>
    <col min="5894" max="5894" width="8" style="120" customWidth="1"/>
    <col min="5895" max="5896" width="11" style="120" customWidth="1"/>
    <col min="5897" max="5897" width="11.42578125" style="120" customWidth="1"/>
    <col min="5898" max="5898" width="8.85546875" style="120" customWidth="1"/>
    <col min="5899" max="5899" width="11.42578125" style="120" customWidth="1"/>
    <col min="5900" max="5900" width="8.85546875" style="120" customWidth="1"/>
    <col min="5901" max="5901" width="9.42578125" style="120" customWidth="1"/>
    <col min="5902" max="5904" width="11.42578125" style="120" customWidth="1"/>
    <col min="5905" max="5905" width="14.42578125" style="120" customWidth="1"/>
    <col min="5906" max="5906" width="9.140625" style="120"/>
    <col min="5907" max="5907" width="10.5703125" style="120" customWidth="1"/>
    <col min="5908" max="5908" width="10.140625" style="120" customWidth="1"/>
    <col min="5909" max="5909" width="9.7109375" style="120" customWidth="1"/>
    <col min="5910" max="5910" width="10.5703125" style="120" customWidth="1"/>
    <col min="5911" max="6144" width="9.140625" style="120"/>
    <col min="6145" max="6145" width="2.42578125" style="120" customWidth="1"/>
    <col min="6146" max="6146" width="5.140625" style="120" customWidth="1"/>
    <col min="6147" max="6147" width="28.85546875" style="120" customWidth="1"/>
    <col min="6148" max="6148" width="8.42578125" style="120" customWidth="1"/>
    <col min="6149" max="6149" width="9.140625" style="120" customWidth="1"/>
    <col min="6150" max="6150" width="8" style="120" customWidth="1"/>
    <col min="6151" max="6152" width="11" style="120" customWidth="1"/>
    <col min="6153" max="6153" width="11.42578125" style="120" customWidth="1"/>
    <col min="6154" max="6154" width="8.85546875" style="120" customWidth="1"/>
    <col min="6155" max="6155" width="11.42578125" style="120" customWidth="1"/>
    <col min="6156" max="6156" width="8.85546875" style="120" customWidth="1"/>
    <col min="6157" max="6157" width="9.42578125" style="120" customWidth="1"/>
    <col min="6158" max="6160" width="11.42578125" style="120" customWidth="1"/>
    <col min="6161" max="6161" width="14.42578125" style="120" customWidth="1"/>
    <col min="6162" max="6162" width="9.140625" style="120"/>
    <col min="6163" max="6163" width="10.5703125" style="120" customWidth="1"/>
    <col min="6164" max="6164" width="10.140625" style="120" customWidth="1"/>
    <col min="6165" max="6165" width="9.7109375" style="120" customWidth="1"/>
    <col min="6166" max="6166" width="10.5703125" style="120" customWidth="1"/>
    <col min="6167" max="6400" width="9.140625" style="120"/>
    <col min="6401" max="6401" width="2.42578125" style="120" customWidth="1"/>
    <col min="6402" max="6402" width="5.140625" style="120" customWidth="1"/>
    <col min="6403" max="6403" width="28.85546875" style="120" customWidth="1"/>
    <col min="6404" max="6404" width="8.42578125" style="120" customWidth="1"/>
    <col min="6405" max="6405" width="9.140625" style="120" customWidth="1"/>
    <col min="6406" max="6406" width="8" style="120" customWidth="1"/>
    <col min="6407" max="6408" width="11" style="120" customWidth="1"/>
    <col min="6409" max="6409" width="11.42578125" style="120" customWidth="1"/>
    <col min="6410" max="6410" width="8.85546875" style="120" customWidth="1"/>
    <col min="6411" max="6411" width="11.42578125" style="120" customWidth="1"/>
    <col min="6412" max="6412" width="8.85546875" style="120" customWidth="1"/>
    <col min="6413" max="6413" width="9.42578125" style="120" customWidth="1"/>
    <col min="6414" max="6416" width="11.42578125" style="120" customWidth="1"/>
    <col min="6417" max="6417" width="14.42578125" style="120" customWidth="1"/>
    <col min="6418" max="6418" width="9.140625" style="120"/>
    <col min="6419" max="6419" width="10.5703125" style="120" customWidth="1"/>
    <col min="6420" max="6420" width="10.140625" style="120" customWidth="1"/>
    <col min="6421" max="6421" width="9.7109375" style="120" customWidth="1"/>
    <col min="6422" max="6422" width="10.5703125" style="120" customWidth="1"/>
    <col min="6423" max="6656" width="9.140625" style="120"/>
    <col min="6657" max="6657" width="2.42578125" style="120" customWidth="1"/>
    <col min="6658" max="6658" width="5.140625" style="120" customWidth="1"/>
    <col min="6659" max="6659" width="28.85546875" style="120" customWidth="1"/>
    <col min="6660" max="6660" width="8.42578125" style="120" customWidth="1"/>
    <col min="6661" max="6661" width="9.140625" style="120" customWidth="1"/>
    <col min="6662" max="6662" width="8" style="120" customWidth="1"/>
    <col min="6663" max="6664" width="11" style="120" customWidth="1"/>
    <col min="6665" max="6665" width="11.42578125" style="120" customWidth="1"/>
    <col min="6666" max="6666" width="8.85546875" style="120" customWidth="1"/>
    <col min="6667" max="6667" width="11.42578125" style="120" customWidth="1"/>
    <col min="6668" max="6668" width="8.85546875" style="120" customWidth="1"/>
    <col min="6669" max="6669" width="9.42578125" style="120" customWidth="1"/>
    <col min="6670" max="6672" width="11.42578125" style="120" customWidth="1"/>
    <col min="6673" max="6673" width="14.42578125" style="120" customWidth="1"/>
    <col min="6674" max="6674" width="9.140625" style="120"/>
    <col min="6675" max="6675" width="10.5703125" style="120" customWidth="1"/>
    <col min="6676" max="6676" width="10.140625" style="120" customWidth="1"/>
    <col min="6677" max="6677" width="9.7109375" style="120" customWidth="1"/>
    <col min="6678" max="6678" width="10.5703125" style="120" customWidth="1"/>
    <col min="6679" max="6912" width="9.140625" style="120"/>
    <col min="6913" max="6913" width="2.42578125" style="120" customWidth="1"/>
    <col min="6914" max="6914" width="5.140625" style="120" customWidth="1"/>
    <col min="6915" max="6915" width="28.85546875" style="120" customWidth="1"/>
    <col min="6916" max="6916" width="8.42578125" style="120" customWidth="1"/>
    <col min="6917" max="6917" width="9.140625" style="120" customWidth="1"/>
    <col min="6918" max="6918" width="8" style="120" customWidth="1"/>
    <col min="6919" max="6920" width="11" style="120" customWidth="1"/>
    <col min="6921" max="6921" width="11.42578125" style="120" customWidth="1"/>
    <col min="6922" max="6922" width="8.85546875" style="120" customWidth="1"/>
    <col min="6923" max="6923" width="11.42578125" style="120" customWidth="1"/>
    <col min="6924" max="6924" width="8.85546875" style="120" customWidth="1"/>
    <col min="6925" max="6925" width="9.42578125" style="120" customWidth="1"/>
    <col min="6926" max="6928" width="11.42578125" style="120" customWidth="1"/>
    <col min="6929" max="6929" width="14.42578125" style="120" customWidth="1"/>
    <col min="6930" max="6930" width="9.140625" style="120"/>
    <col min="6931" max="6931" width="10.5703125" style="120" customWidth="1"/>
    <col min="6932" max="6932" width="10.140625" style="120" customWidth="1"/>
    <col min="6933" max="6933" width="9.7109375" style="120" customWidth="1"/>
    <col min="6934" max="6934" width="10.5703125" style="120" customWidth="1"/>
    <col min="6935" max="7168" width="9.140625" style="120"/>
    <col min="7169" max="7169" width="2.42578125" style="120" customWidth="1"/>
    <col min="7170" max="7170" width="5.140625" style="120" customWidth="1"/>
    <col min="7171" max="7171" width="28.85546875" style="120" customWidth="1"/>
    <col min="7172" max="7172" width="8.42578125" style="120" customWidth="1"/>
    <col min="7173" max="7173" width="9.140625" style="120" customWidth="1"/>
    <col min="7174" max="7174" width="8" style="120" customWidth="1"/>
    <col min="7175" max="7176" width="11" style="120" customWidth="1"/>
    <col min="7177" max="7177" width="11.42578125" style="120" customWidth="1"/>
    <col min="7178" max="7178" width="8.85546875" style="120" customWidth="1"/>
    <col min="7179" max="7179" width="11.42578125" style="120" customWidth="1"/>
    <col min="7180" max="7180" width="8.85546875" style="120" customWidth="1"/>
    <col min="7181" max="7181" width="9.42578125" style="120" customWidth="1"/>
    <col min="7182" max="7184" width="11.42578125" style="120" customWidth="1"/>
    <col min="7185" max="7185" width="14.42578125" style="120" customWidth="1"/>
    <col min="7186" max="7186" width="9.140625" style="120"/>
    <col min="7187" max="7187" width="10.5703125" style="120" customWidth="1"/>
    <col min="7188" max="7188" width="10.140625" style="120" customWidth="1"/>
    <col min="7189" max="7189" width="9.7109375" style="120" customWidth="1"/>
    <col min="7190" max="7190" width="10.5703125" style="120" customWidth="1"/>
    <col min="7191" max="7424" width="9.140625" style="120"/>
    <col min="7425" max="7425" width="2.42578125" style="120" customWidth="1"/>
    <col min="7426" max="7426" width="5.140625" style="120" customWidth="1"/>
    <col min="7427" max="7427" width="28.85546875" style="120" customWidth="1"/>
    <col min="7428" max="7428" width="8.42578125" style="120" customWidth="1"/>
    <col min="7429" max="7429" width="9.140625" style="120" customWidth="1"/>
    <col min="7430" max="7430" width="8" style="120" customWidth="1"/>
    <col min="7431" max="7432" width="11" style="120" customWidth="1"/>
    <col min="7433" max="7433" width="11.42578125" style="120" customWidth="1"/>
    <col min="7434" max="7434" width="8.85546875" style="120" customWidth="1"/>
    <col min="7435" max="7435" width="11.42578125" style="120" customWidth="1"/>
    <col min="7436" max="7436" width="8.85546875" style="120" customWidth="1"/>
    <col min="7437" max="7437" width="9.42578125" style="120" customWidth="1"/>
    <col min="7438" max="7440" width="11.42578125" style="120" customWidth="1"/>
    <col min="7441" max="7441" width="14.42578125" style="120" customWidth="1"/>
    <col min="7442" max="7442" width="9.140625" style="120"/>
    <col min="7443" max="7443" width="10.5703125" style="120" customWidth="1"/>
    <col min="7444" max="7444" width="10.140625" style="120" customWidth="1"/>
    <col min="7445" max="7445" width="9.7109375" style="120" customWidth="1"/>
    <col min="7446" max="7446" width="10.5703125" style="120" customWidth="1"/>
    <col min="7447" max="7680" width="9.140625" style="120"/>
    <col min="7681" max="7681" width="2.42578125" style="120" customWidth="1"/>
    <col min="7682" max="7682" width="5.140625" style="120" customWidth="1"/>
    <col min="7683" max="7683" width="28.85546875" style="120" customWidth="1"/>
    <col min="7684" max="7684" width="8.42578125" style="120" customWidth="1"/>
    <col min="7685" max="7685" width="9.140625" style="120" customWidth="1"/>
    <col min="7686" max="7686" width="8" style="120" customWidth="1"/>
    <col min="7687" max="7688" width="11" style="120" customWidth="1"/>
    <col min="7689" max="7689" width="11.42578125" style="120" customWidth="1"/>
    <col min="7690" max="7690" width="8.85546875" style="120" customWidth="1"/>
    <col min="7691" max="7691" width="11.42578125" style="120" customWidth="1"/>
    <col min="7692" max="7692" width="8.85546875" style="120" customWidth="1"/>
    <col min="7693" max="7693" width="9.42578125" style="120" customWidth="1"/>
    <col min="7694" max="7696" width="11.42578125" style="120" customWidth="1"/>
    <col min="7697" max="7697" width="14.42578125" style="120" customWidth="1"/>
    <col min="7698" max="7698" width="9.140625" style="120"/>
    <col min="7699" max="7699" width="10.5703125" style="120" customWidth="1"/>
    <col min="7700" max="7700" width="10.140625" style="120" customWidth="1"/>
    <col min="7701" max="7701" width="9.7109375" style="120" customWidth="1"/>
    <col min="7702" max="7702" width="10.5703125" style="120" customWidth="1"/>
    <col min="7703" max="7936" width="9.140625" style="120"/>
    <col min="7937" max="7937" width="2.42578125" style="120" customWidth="1"/>
    <col min="7938" max="7938" width="5.140625" style="120" customWidth="1"/>
    <col min="7939" max="7939" width="28.85546875" style="120" customWidth="1"/>
    <col min="7940" max="7940" width="8.42578125" style="120" customWidth="1"/>
    <col min="7941" max="7941" width="9.140625" style="120" customWidth="1"/>
    <col min="7942" max="7942" width="8" style="120" customWidth="1"/>
    <col min="7943" max="7944" width="11" style="120" customWidth="1"/>
    <col min="7945" max="7945" width="11.42578125" style="120" customWidth="1"/>
    <col min="7946" max="7946" width="8.85546875" style="120" customWidth="1"/>
    <col min="7947" max="7947" width="11.42578125" style="120" customWidth="1"/>
    <col min="7948" max="7948" width="8.85546875" style="120" customWidth="1"/>
    <col min="7949" max="7949" width="9.42578125" style="120" customWidth="1"/>
    <col min="7950" max="7952" width="11.42578125" style="120" customWidth="1"/>
    <col min="7953" max="7953" width="14.42578125" style="120" customWidth="1"/>
    <col min="7954" max="7954" width="9.140625" style="120"/>
    <col min="7955" max="7955" width="10.5703125" style="120" customWidth="1"/>
    <col min="7956" max="7956" width="10.140625" style="120" customWidth="1"/>
    <col min="7957" max="7957" width="9.7109375" style="120" customWidth="1"/>
    <col min="7958" max="7958" width="10.5703125" style="120" customWidth="1"/>
    <col min="7959" max="8192" width="9.140625" style="120"/>
    <col min="8193" max="8193" width="2.42578125" style="120" customWidth="1"/>
    <col min="8194" max="8194" width="5.140625" style="120" customWidth="1"/>
    <col min="8195" max="8195" width="28.85546875" style="120" customWidth="1"/>
    <col min="8196" max="8196" width="8.42578125" style="120" customWidth="1"/>
    <col min="8197" max="8197" width="9.140625" style="120" customWidth="1"/>
    <col min="8198" max="8198" width="8" style="120" customWidth="1"/>
    <col min="8199" max="8200" width="11" style="120" customWidth="1"/>
    <col min="8201" max="8201" width="11.42578125" style="120" customWidth="1"/>
    <col min="8202" max="8202" width="8.85546875" style="120" customWidth="1"/>
    <col min="8203" max="8203" width="11.42578125" style="120" customWidth="1"/>
    <col min="8204" max="8204" width="8.85546875" style="120" customWidth="1"/>
    <col min="8205" max="8205" width="9.42578125" style="120" customWidth="1"/>
    <col min="8206" max="8208" width="11.42578125" style="120" customWidth="1"/>
    <col min="8209" max="8209" width="14.42578125" style="120" customWidth="1"/>
    <col min="8210" max="8210" width="9.140625" style="120"/>
    <col min="8211" max="8211" width="10.5703125" style="120" customWidth="1"/>
    <col min="8212" max="8212" width="10.140625" style="120" customWidth="1"/>
    <col min="8213" max="8213" width="9.7109375" style="120" customWidth="1"/>
    <col min="8214" max="8214" width="10.5703125" style="120" customWidth="1"/>
    <col min="8215" max="8448" width="9.140625" style="120"/>
    <col min="8449" max="8449" width="2.42578125" style="120" customWidth="1"/>
    <col min="8450" max="8450" width="5.140625" style="120" customWidth="1"/>
    <col min="8451" max="8451" width="28.85546875" style="120" customWidth="1"/>
    <col min="8452" max="8452" width="8.42578125" style="120" customWidth="1"/>
    <col min="8453" max="8453" width="9.140625" style="120" customWidth="1"/>
    <col min="8454" max="8454" width="8" style="120" customWidth="1"/>
    <col min="8455" max="8456" width="11" style="120" customWidth="1"/>
    <col min="8457" max="8457" width="11.42578125" style="120" customWidth="1"/>
    <col min="8458" max="8458" width="8.85546875" style="120" customWidth="1"/>
    <col min="8459" max="8459" width="11.42578125" style="120" customWidth="1"/>
    <col min="8460" max="8460" width="8.85546875" style="120" customWidth="1"/>
    <col min="8461" max="8461" width="9.42578125" style="120" customWidth="1"/>
    <col min="8462" max="8464" width="11.42578125" style="120" customWidth="1"/>
    <col min="8465" max="8465" width="14.42578125" style="120" customWidth="1"/>
    <col min="8466" max="8466" width="9.140625" style="120"/>
    <col min="8467" max="8467" width="10.5703125" style="120" customWidth="1"/>
    <col min="8468" max="8468" width="10.140625" style="120" customWidth="1"/>
    <col min="8469" max="8469" width="9.7109375" style="120" customWidth="1"/>
    <col min="8470" max="8470" width="10.5703125" style="120" customWidth="1"/>
    <col min="8471" max="8704" width="9.140625" style="120"/>
    <col min="8705" max="8705" width="2.42578125" style="120" customWidth="1"/>
    <col min="8706" max="8706" width="5.140625" style="120" customWidth="1"/>
    <col min="8707" max="8707" width="28.85546875" style="120" customWidth="1"/>
    <col min="8708" max="8708" width="8.42578125" style="120" customWidth="1"/>
    <col min="8709" max="8709" width="9.140625" style="120" customWidth="1"/>
    <col min="8710" max="8710" width="8" style="120" customWidth="1"/>
    <col min="8711" max="8712" width="11" style="120" customWidth="1"/>
    <col min="8713" max="8713" width="11.42578125" style="120" customWidth="1"/>
    <col min="8714" max="8714" width="8.85546875" style="120" customWidth="1"/>
    <col min="8715" max="8715" width="11.42578125" style="120" customWidth="1"/>
    <col min="8716" max="8716" width="8.85546875" style="120" customWidth="1"/>
    <col min="8717" max="8717" width="9.42578125" style="120" customWidth="1"/>
    <col min="8718" max="8720" width="11.42578125" style="120" customWidth="1"/>
    <col min="8721" max="8721" width="14.42578125" style="120" customWidth="1"/>
    <col min="8722" max="8722" width="9.140625" style="120"/>
    <col min="8723" max="8723" width="10.5703125" style="120" customWidth="1"/>
    <col min="8724" max="8724" width="10.140625" style="120" customWidth="1"/>
    <col min="8725" max="8725" width="9.7109375" style="120" customWidth="1"/>
    <col min="8726" max="8726" width="10.5703125" style="120" customWidth="1"/>
    <col min="8727" max="8960" width="9.140625" style="120"/>
    <col min="8961" max="8961" width="2.42578125" style="120" customWidth="1"/>
    <col min="8962" max="8962" width="5.140625" style="120" customWidth="1"/>
    <col min="8963" max="8963" width="28.85546875" style="120" customWidth="1"/>
    <col min="8964" max="8964" width="8.42578125" style="120" customWidth="1"/>
    <col min="8965" max="8965" width="9.140625" style="120" customWidth="1"/>
    <col min="8966" max="8966" width="8" style="120" customWidth="1"/>
    <col min="8967" max="8968" width="11" style="120" customWidth="1"/>
    <col min="8969" max="8969" width="11.42578125" style="120" customWidth="1"/>
    <col min="8970" max="8970" width="8.85546875" style="120" customWidth="1"/>
    <col min="8971" max="8971" width="11.42578125" style="120" customWidth="1"/>
    <col min="8972" max="8972" width="8.85546875" style="120" customWidth="1"/>
    <col min="8973" max="8973" width="9.42578125" style="120" customWidth="1"/>
    <col min="8974" max="8976" width="11.42578125" style="120" customWidth="1"/>
    <col min="8977" max="8977" width="14.42578125" style="120" customWidth="1"/>
    <col min="8978" max="8978" width="9.140625" style="120"/>
    <col min="8979" max="8979" width="10.5703125" style="120" customWidth="1"/>
    <col min="8980" max="8980" width="10.140625" style="120" customWidth="1"/>
    <col min="8981" max="8981" width="9.7109375" style="120" customWidth="1"/>
    <col min="8982" max="8982" width="10.5703125" style="120" customWidth="1"/>
    <col min="8983" max="9216" width="9.140625" style="120"/>
    <col min="9217" max="9217" width="2.42578125" style="120" customWidth="1"/>
    <col min="9218" max="9218" width="5.140625" style="120" customWidth="1"/>
    <col min="9219" max="9219" width="28.85546875" style="120" customWidth="1"/>
    <col min="9220" max="9220" width="8.42578125" style="120" customWidth="1"/>
    <col min="9221" max="9221" width="9.140625" style="120" customWidth="1"/>
    <col min="9222" max="9222" width="8" style="120" customWidth="1"/>
    <col min="9223" max="9224" width="11" style="120" customWidth="1"/>
    <col min="9225" max="9225" width="11.42578125" style="120" customWidth="1"/>
    <col min="9226" max="9226" width="8.85546875" style="120" customWidth="1"/>
    <col min="9227" max="9227" width="11.42578125" style="120" customWidth="1"/>
    <col min="9228" max="9228" width="8.85546875" style="120" customWidth="1"/>
    <col min="9229" max="9229" width="9.42578125" style="120" customWidth="1"/>
    <col min="9230" max="9232" width="11.42578125" style="120" customWidth="1"/>
    <col min="9233" max="9233" width="14.42578125" style="120" customWidth="1"/>
    <col min="9234" max="9234" width="9.140625" style="120"/>
    <col min="9235" max="9235" width="10.5703125" style="120" customWidth="1"/>
    <col min="9236" max="9236" width="10.140625" style="120" customWidth="1"/>
    <col min="9237" max="9237" width="9.7109375" style="120" customWidth="1"/>
    <col min="9238" max="9238" width="10.5703125" style="120" customWidth="1"/>
    <col min="9239" max="9472" width="9.140625" style="120"/>
    <col min="9473" max="9473" width="2.42578125" style="120" customWidth="1"/>
    <col min="9474" max="9474" width="5.140625" style="120" customWidth="1"/>
    <col min="9475" max="9475" width="28.85546875" style="120" customWidth="1"/>
    <col min="9476" max="9476" width="8.42578125" style="120" customWidth="1"/>
    <col min="9477" max="9477" width="9.140625" style="120" customWidth="1"/>
    <col min="9478" max="9478" width="8" style="120" customWidth="1"/>
    <col min="9479" max="9480" width="11" style="120" customWidth="1"/>
    <col min="9481" max="9481" width="11.42578125" style="120" customWidth="1"/>
    <col min="9482" max="9482" width="8.85546875" style="120" customWidth="1"/>
    <col min="9483" max="9483" width="11.42578125" style="120" customWidth="1"/>
    <col min="9484" max="9484" width="8.85546875" style="120" customWidth="1"/>
    <col min="9485" max="9485" width="9.42578125" style="120" customWidth="1"/>
    <col min="9486" max="9488" width="11.42578125" style="120" customWidth="1"/>
    <col min="9489" max="9489" width="14.42578125" style="120" customWidth="1"/>
    <col min="9490" max="9490" width="9.140625" style="120"/>
    <col min="9491" max="9491" width="10.5703125" style="120" customWidth="1"/>
    <col min="9492" max="9492" width="10.140625" style="120" customWidth="1"/>
    <col min="9493" max="9493" width="9.7109375" style="120" customWidth="1"/>
    <col min="9494" max="9494" width="10.5703125" style="120" customWidth="1"/>
    <col min="9495" max="9728" width="9.140625" style="120"/>
    <col min="9729" max="9729" width="2.42578125" style="120" customWidth="1"/>
    <col min="9730" max="9730" width="5.140625" style="120" customWidth="1"/>
    <col min="9731" max="9731" width="28.85546875" style="120" customWidth="1"/>
    <col min="9732" max="9732" width="8.42578125" style="120" customWidth="1"/>
    <col min="9733" max="9733" width="9.140625" style="120" customWidth="1"/>
    <col min="9734" max="9734" width="8" style="120" customWidth="1"/>
    <col min="9735" max="9736" width="11" style="120" customWidth="1"/>
    <col min="9737" max="9737" width="11.42578125" style="120" customWidth="1"/>
    <col min="9738" max="9738" width="8.85546875" style="120" customWidth="1"/>
    <col min="9739" max="9739" width="11.42578125" style="120" customWidth="1"/>
    <col min="9740" max="9740" width="8.85546875" style="120" customWidth="1"/>
    <col min="9741" max="9741" width="9.42578125" style="120" customWidth="1"/>
    <col min="9742" max="9744" width="11.42578125" style="120" customWidth="1"/>
    <col min="9745" max="9745" width="14.42578125" style="120" customWidth="1"/>
    <col min="9746" max="9746" width="9.140625" style="120"/>
    <col min="9747" max="9747" width="10.5703125" style="120" customWidth="1"/>
    <col min="9748" max="9748" width="10.140625" style="120" customWidth="1"/>
    <col min="9749" max="9749" width="9.7109375" style="120" customWidth="1"/>
    <col min="9750" max="9750" width="10.5703125" style="120" customWidth="1"/>
    <col min="9751" max="9984" width="9.140625" style="120"/>
    <col min="9985" max="9985" width="2.42578125" style="120" customWidth="1"/>
    <col min="9986" max="9986" width="5.140625" style="120" customWidth="1"/>
    <col min="9987" max="9987" width="28.85546875" style="120" customWidth="1"/>
    <col min="9988" max="9988" width="8.42578125" style="120" customWidth="1"/>
    <col min="9989" max="9989" width="9.140625" style="120" customWidth="1"/>
    <col min="9990" max="9990" width="8" style="120" customWidth="1"/>
    <col min="9991" max="9992" width="11" style="120" customWidth="1"/>
    <col min="9993" max="9993" width="11.42578125" style="120" customWidth="1"/>
    <col min="9994" max="9994" width="8.85546875" style="120" customWidth="1"/>
    <col min="9995" max="9995" width="11.42578125" style="120" customWidth="1"/>
    <col min="9996" max="9996" width="8.85546875" style="120" customWidth="1"/>
    <col min="9997" max="9997" width="9.42578125" style="120" customWidth="1"/>
    <col min="9998" max="10000" width="11.42578125" style="120" customWidth="1"/>
    <col min="10001" max="10001" width="14.42578125" style="120" customWidth="1"/>
    <col min="10002" max="10002" width="9.140625" style="120"/>
    <col min="10003" max="10003" width="10.5703125" style="120" customWidth="1"/>
    <col min="10004" max="10004" width="10.140625" style="120" customWidth="1"/>
    <col min="10005" max="10005" width="9.7109375" style="120" customWidth="1"/>
    <col min="10006" max="10006" width="10.5703125" style="120" customWidth="1"/>
    <col min="10007" max="10240" width="9.140625" style="120"/>
    <col min="10241" max="10241" width="2.42578125" style="120" customWidth="1"/>
    <col min="10242" max="10242" width="5.140625" style="120" customWidth="1"/>
    <col min="10243" max="10243" width="28.85546875" style="120" customWidth="1"/>
    <col min="10244" max="10244" width="8.42578125" style="120" customWidth="1"/>
    <col min="10245" max="10245" width="9.140625" style="120" customWidth="1"/>
    <col min="10246" max="10246" width="8" style="120" customWidth="1"/>
    <col min="10247" max="10248" width="11" style="120" customWidth="1"/>
    <col min="10249" max="10249" width="11.42578125" style="120" customWidth="1"/>
    <col min="10250" max="10250" width="8.85546875" style="120" customWidth="1"/>
    <col min="10251" max="10251" width="11.42578125" style="120" customWidth="1"/>
    <col min="10252" max="10252" width="8.85546875" style="120" customWidth="1"/>
    <col min="10253" max="10253" width="9.42578125" style="120" customWidth="1"/>
    <col min="10254" max="10256" width="11.42578125" style="120" customWidth="1"/>
    <col min="10257" max="10257" width="14.42578125" style="120" customWidth="1"/>
    <col min="10258" max="10258" width="9.140625" style="120"/>
    <col min="10259" max="10259" width="10.5703125" style="120" customWidth="1"/>
    <col min="10260" max="10260" width="10.140625" style="120" customWidth="1"/>
    <col min="10261" max="10261" width="9.7109375" style="120" customWidth="1"/>
    <col min="10262" max="10262" width="10.5703125" style="120" customWidth="1"/>
    <col min="10263" max="10496" width="9.140625" style="120"/>
    <col min="10497" max="10497" width="2.42578125" style="120" customWidth="1"/>
    <col min="10498" max="10498" width="5.140625" style="120" customWidth="1"/>
    <col min="10499" max="10499" width="28.85546875" style="120" customWidth="1"/>
    <col min="10500" max="10500" width="8.42578125" style="120" customWidth="1"/>
    <col min="10501" max="10501" width="9.140625" style="120" customWidth="1"/>
    <col min="10502" max="10502" width="8" style="120" customWidth="1"/>
    <col min="10503" max="10504" width="11" style="120" customWidth="1"/>
    <col min="10505" max="10505" width="11.42578125" style="120" customWidth="1"/>
    <col min="10506" max="10506" width="8.85546875" style="120" customWidth="1"/>
    <col min="10507" max="10507" width="11.42578125" style="120" customWidth="1"/>
    <col min="10508" max="10508" width="8.85546875" style="120" customWidth="1"/>
    <col min="10509" max="10509" width="9.42578125" style="120" customWidth="1"/>
    <col min="10510" max="10512" width="11.42578125" style="120" customWidth="1"/>
    <col min="10513" max="10513" width="14.42578125" style="120" customWidth="1"/>
    <col min="10514" max="10514" width="9.140625" style="120"/>
    <col min="10515" max="10515" width="10.5703125" style="120" customWidth="1"/>
    <col min="10516" max="10516" width="10.140625" style="120" customWidth="1"/>
    <col min="10517" max="10517" width="9.7109375" style="120" customWidth="1"/>
    <col min="10518" max="10518" width="10.5703125" style="120" customWidth="1"/>
    <col min="10519" max="10752" width="9.140625" style="120"/>
    <col min="10753" max="10753" width="2.42578125" style="120" customWidth="1"/>
    <col min="10754" max="10754" width="5.140625" style="120" customWidth="1"/>
    <col min="10755" max="10755" width="28.85546875" style="120" customWidth="1"/>
    <col min="10756" max="10756" width="8.42578125" style="120" customWidth="1"/>
    <col min="10757" max="10757" width="9.140625" style="120" customWidth="1"/>
    <col min="10758" max="10758" width="8" style="120" customWidth="1"/>
    <col min="10759" max="10760" width="11" style="120" customWidth="1"/>
    <col min="10761" max="10761" width="11.42578125" style="120" customWidth="1"/>
    <col min="10762" max="10762" width="8.85546875" style="120" customWidth="1"/>
    <col min="10763" max="10763" width="11.42578125" style="120" customWidth="1"/>
    <col min="10764" max="10764" width="8.85546875" style="120" customWidth="1"/>
    <col min="10765" max="10765" width="9.42578125" style="120" customWidth="1"/>
    <col min="10766" max="10768" width="11.42578125" style="120" customWidth="1"/>
    <col min="10769" max="10769" width="14.42578125" style="120" customWidth="1"/>
    <col min="10770" max="10770" width="9.140625" style="120"/>
    <col min="10771" max="10771" width="10.5703125" style="120" customWidth="1"/>
    <col min="10772" max="10772" width="10.140625" style="120" customWidth="1"/>
    <col min="10773" max="10773" width="9.7109375" style="120" customWidth="1"/>
    <col min="10774" max="10774" width="10.5703125" style="120" customWidth="1"/>
    <col min="10775" max="11008" width="9.140625" style="120"/>
    <col min="11009" max="11009" width="2.42578125" style="120" customWidth="1"/>
    <col min="11010" max="11010" width="5.140625" style="120" customWidth="1"/>
    <col min="11011" max="11011" width="28.85546875" style="120" customWidth="1"/>
    <col min="11012" max="11012" width="8.42578125" style="120" customWidth="1"/>
    <col min="11013" max="11013" width="9.140625" style="120" customWidth="1"/>
    <col min="11014" max="11014" width="8" style="120" customWidth="1"/>
    <col min="11015" max="11016" width="11" style="120" customWidth="1"/>
    <col min="11017" max="11017" width="11.42578125" style="120" customWidth="1"/>
    <col min="11018" max="11018" width="8.85546875" style="120" customWidth="1"/>
    <col min="11019" max="11019" width="11.42578125" style="120" customWidth="1"/>
    <col min="11020" max="11020" width="8.85546875" style="120" customWidth="1"/>
    <col min="11021" max="11021" width="9.42578125" style="120" customWidth="1"/>
    <col min="11022" max="11024" width="11.42578125" style="120" customWidth="1"/>
    <col min="11025" max="11025" width="14.42578125" style="120" customWidth="1"/>
    <col min="11026" max="11026" width="9.140625" style="120"/>
    <col min="11027" max="11027" width="10.5703125" style="120" customWidth="1"/>
    <col min="11028" max="11028" width="10.140625" style="120" customWidth="1"/>
    <col min="11029" max="11029" width="9.7109375" style="120" customWidth="1"/>
    <col min="11030" max="11030" width="10.5703125" style="120" customWidth="1"/>
    <col min="11031" max="11264" width="9.140625" style="120"/>
    <col min="11265" max="11265" width="2.42578125" style="120" customWidth="1"/>
    <col min="11266" max="11266" width="5.140625" style="120" customWidth="1"/>
    <col min="11267" max="11267" width="28.85546875" style="120" customWidth="1"/>
    <col min="11268" max="11268" width="8.42578125" style="120" customWidth="1"/>
    <col min="11269" max="11269" width="9.140625" style="120" customWidth="1"/>
    <col min="11270" max="11270" width="8" style="120" customWidth="1"/>
    <col min="11271" max="11272" width="11" style="120" customWidth="1"/>
    <col min="11273" max="11273" width="11.42578125" style="120" customWidth="1"/>
    <col min="11274" max="11274" width="8.85546875" style="120" customWidth="1"/>
    <col min="11275" max="11275" width="11.42578125" style="120" customWidth="1"/>
    <col min="11276" max="11276" width="8.85546875" style="120" customWidth="1"/>
    <col min="11277" max="11277" width="9.42578125" style="120" customWidth="1"/>
    <col min="11278" max="11280" width="11.42578125" style="120" customWidth="1"/>
    <col min="11281" max="11281" width="14.42578125" style="120" customWidth="1"/>
    <col min="11282" max="11282" width="9.140625" style="120"/>
    <col min="11283" max="11283" width="10.5703125" style="120" customWidth="1"/>
    <col min="11284" max="11284" width="10.140625" style="120" customWidth="1"/>
    <col min="11285" max="11285" width="9.7109375" style="120" customWidth="1"/>
    <col min="11286" max="11286" width="10.5703125" style="120" customWidth="1"/>
    <col min="11287" max="11520" width="9.140625" style="120"/>
    <col min="11521" max="11521" width="2.42578125" style="120" customWidth="1"/>
    <col min="11522" max="11522" width="5.140625" style="120" customWidth="1"/>
    <col min="11523" max="11523" width="28.85546875" style="120" customWidth="1"/>
    <col min="11524" max="11524" width="8.42578125" style="120" customWidth="1"/>
    <col min="11525" max="11525" width="9.140625" style="120" customWidth="1"/>
    <col min="11526" max="11526" width="8" style="120" customWidth="1"/>
    <col min="11527" max="11528" width="11" style="120" customWidth="1"/>
    <col min="11529" max="11529" width="11.42578125" style="120" customWidth="1"/>
    <col min="11530" max="11530" width="8.85546875" style="120" customWidth="1"/>
    <col min="11531" max="11531" width="11.42578125" style="120" customWidth="1"/>
    <col min="11532" max="11532" width="8.85546875" style="120" customWidth="1"/>
    <col min="11533" max="11533" width="9.42578125" style="120" customWidth="1"/>
    <col min="11534" max="11536" width="11.42578125" style="120" customWidth="1"/>
    <col min="11537" max="11537" width="14.42578125" style="120" customWidth="1"/>
    <col min="11538" max="11538" width="9.140625" style="120"/>
    <col min="11539" max="11539" width="10.5703125" style="120" customWidth="1"/>
    <col min="11540" max="11540" width="10.140625" style="120" customWidth="1"/>
    <col min="11541" max="11541" width="9.7109375" style="120" customWidth="1"/>
    <col min="11542" max="11542" width="10.5703125" style="120" customWidth="1"/>
    <col min="11543" max="11776" width="9.140625" style="120"/>
    <col min="11777" max="11777" width="2.42578125" style="120" customWidth="1"/>
    <col min="11778" max="11778" width="5.140625" style="120" customWidth="1"/>
    <col min="11779" max="11779" width="28.85546875" style="120" customWidth="1"/>
    <col min="11780" max="11780" width="8.42578125" style="120" customWidth="1"/>
    <col min="11781" max="11781" width="9.140625" style="120" customWidth="1"/>
    <col min="11782" max="11782" width="8" style="120" customWidth="1"/>
    <col min="11783" max="11784" width="11" style="120" customWidth="1"/>
    <col min="11785" max="11785" width="11.42578125" style="120" customWidth="1"/>
    <col min="11786" max="11786" width="8.85546875" style="120" customWidth="1"/>
    <col min="11787" max="11787" width="11.42578125" style="120" customWidth="1"/>
    <col min="11788" max="11788" width="8.85546875" style="120" customWidth="1"/>
    <col min="11789" max="11789" width="9.42578125" style="120" customWidth="1"/>
    <col min="11790" max="11792" width="11.42578125" style="120" customWidth="1"/>
    <col min="11793" max="11793" width="14.42578125" style="120" customWidth="1"/>
    <col min="11794" max="11794" width="9.140625" style="120"/>
    <col min="11795" max="11795" width="10.5703125" style="120" customWidth="1"/>
    <col min="11796" max="11796" width="10.140625" style="120" customWidth="1"/>
    <col min="11797" max="11797" width="9.7109375" style="120" customWidth="1"/>
    <col min="11798" max="11798" width="10.5703125" style="120" customWidth="1"/>
    <col min="11799" max="12032" width="9.140625" style="120"/>
    <col min="12033" max="12033" width="2.42578125" style="120" customWidth="1"/>
    <col min="12034" max="12034" width="5.140625" style="120" customWidth="1"/>
    <col min="12035" max="12035" width="28.85546875" style="120" customWidth="1"/>
    <col min="12036" max="12036" width="8.42578125" style="120" customWidth="1"/>
    <col min="12037" max="12037" width="9.140625" style="120" customWidth="1"/>
    <col min="12038" max="12038" width="8" style="120" customWidth="1"/>
    <col min="12039" max="12040" width="11" style="120" customWidth="1"/>
    <col min="12041" max="12041" width="11.42578125" style="120" customWidth="1"/>
    <col min="12042" max="12042" width="8.85546875" style="120" customWidth="1"/>
    <col min="12043" max="12043" width="11.42578125" style="120" customWidth="1"/>
    <col min="12044" max="12044" width="8.85546875" style="120" customWidth="1"/>
    <col min="12045" max="12045" width="9.42578125" style="120" customWidth="1"/>
    <col min="12046" max="12048" width="11.42578125" style="120" customWidth="1"/>
    <col min="12049" max="12049" width="14.42578125" style="120" customWidth="1"/>
    <col min="12050" max="12050" width="9.140625" style="120"/>
    <col min="12051" max="12051" width="10.5703125" style="120" customWidth="1"/>
    <col min="12052" max="12052" width="10.140625" style="120" customWidth="1"/>
    <col min="12053" max="12053" width="9.7109375" style="120" customWidth="1"/>
    <col min="12054" max="12054" width="10.5703125" style="120" customWidth="1"/>
    <col min="12055" max="12288" width="9.140625" style="120"/>
    <col min="12289" max="12289" width="2.42578125" style="120" customWidth="1"/>
    <col min="12290" max="12290" width="5.140625" style="120" customWidth="1"/>
    <col min="12291" max="12291" width="28.85546875" style="120" customWidth="1"/>
    <col min="12292" max="12292" width="8.42578125" style="120" customWidth="1"/>
    <col min="12293" max="12293" width="9.140625" style="120" customWidth="1"/>
    <col min="12294" max="12294" width="8" style="120" customWidth="1"/>
    <col min="12295" max="12296" width="11" style="120" customWidth="1"/>
    <col min="12297" max="12297" width="11.42578125" style="120" customWidth="1"/>
    <col min="12298" max="12298" width="8.85546875" style="120" customWidth="1"/>
    <col min="12299" max="12299" width="11.42578125" style="120" customWidth="1"/>
    <col min="12300" max="12300" width="8.85546875" style="120" customWidth="1"/>
    <col min="12301" max="12301" width="9.42578125" style="120" customWidth="1"/>
    <col min="12302" max="12304" width="11.42578125" style="120" customWidth="1"/>
    <col min="12305" max="12305" width="14.42578125" style="120" customWidth="1"/>
    <col min="12306" max="12306" width="9.140625" style="120"/>
    <col min="12307" max="12307" width="10.5703125" style="120" customWidth="1"/>
    <col min="12308" max="12308" width="10.140625" style="120" customWidth="1"/>
    <col min="12309" max="12309" width="9.7109375" style="120" customWidth="1"/>
    <col min="12310" max="12310" width="10.5703125" style="120" customWidth="1"/>
    <col min="12311" max="12544" width="9.140625" style="120"/>
    <col min="12545" max="12545" width="2.42578125" style="120" customWidth="1"/>
    <col min="12546" max="12546" width="5.140625" style="120" customWidth="1"/>
    <col min="12547" max="12547" width="28.85546875" style="120" customWidth="1"/>
    <col min="12548" max="12548" width="8.42578125" style="120" customWidth="1"/>
    <col min="12549" max="12549" width="9.140625" style="120" customWidth="1"/>
    <col min="12550" max="12550" width="8" style="120" customWidth="1"/>
    <col min="12551" max="12552" width="11" style="120" customWidth="1"/>
    <col min="12553" max="12553" width="11.42578125" style="120" customWidth="1"/>
    <col min="12554" max="12554" width="8.85546875" style="120" customWidth="1"/>
    <col min="12555" max="12555" width="11.42578125" style="120" customWidth="1"/>
    <col min="12556" max="12556" width="8.85546875" style="120" customWidth="1"/>
    <col min="12557" max="12557" width="9.42578125" style="120" customWidth="1"/>
    <col min="12558" max="12560" width="11.42578125" style="120" customWidth="1"/>
    <col min="12561" max="12561" width="14.42578125" style="120" customWidth="1"/>
    <col min="12562" max="12562" width="9.140625" style="120"/>
    <col min="12563" max="12563" width="10.5703125" style="120" customWidth="1"/>
    <col min="12564" max="12564" width="10.140625" style="120" customWidth="1"/>
    <col min="12565" max="12565" width="9.7109375" style="120" customWidth="1"/>
    <col min="12566" max="12566" width="10.5703125" style="120" customWidth="1"/>
    <col min="12567" max="12800" width="9.140625" style="120"/>
    <col min="12801" max="12801" width="2.42578125" style="120" customWidth="1"/>
    <col min="12802" max="12802" width="5.140625" style="120" customWidth="1"/>
    <col min="12803" max="12803" width="28.85546875" style="120" customWidth="1"/>
    <col min="12804" max="12804" width="8.42578125" style="120" customWidth="1"/>
    <col min="12805" max="12805" width="9.140625" style="120" customWidth="1"/>
    <col min="12806" max="12806" width="8" style="120" customWidth="1"/>
    <col min="12807" max="12808" width="11" style="120" customWidth="1"/>
    <col min="12809" max="12809" width="11.42578125" style="120" customWidth="1"/>
    <col min="12810" max="12810" width="8.85546875" style="120" customWidth="1"/>
    <col min="12811" max="12811" width="11.42578125" style="120" customWidth="1"/>
    <col min="12812" max="12812" width="8.85546875" style="120" customWidth="1"/>
    <col min="12813" max="12813" width="9.42578125" style="120" customWidth="1"/>
    <col min="12814" max="12816" width="11.42578125" style="120" customWidth="1"/>
    <col min="12817" max="12817" width="14.42578125" style="120" customWidth="1"/>
    <col min="12818" max="12818" width="9.140625" style="120"/>
    <col min="12819" max="12819" width="10.5703125" style="120" customWidth="1"/>
    <col min="12820" max="12820" width="10.140625" style="120" customWidth="1"/>
    <col min="12821" max="12821" width="9.7109375" style="120" customWidth="1"/>
    <col min="12822" max="12822" width="10.5703125" style="120" customWidth="1"/>
    <col min="12823" max="13056" width="9.140625" style="120"/>
    <col min="13057" max="13057" width="2.42578125" style="120" customWidth="1"/>
    <col min="13058" max="13058" width="5.140625" style="120" customWidth="1"/>
    <col min="13059" max="13059" width="28.85546875" style="120" customWidth="1"/>
    <col min="13060" max="13060" width="8.42578125" style="120" customWidth="1"/>
    <col min="13061" max="13061" width="9.140625" style="120" customWidth="1"/>
    <col min="13062" max="13062" width="8" style="120" customWidth="1"/>
    <col min="13063" max="13064" width="11" style="120" customWidth="1"/>
    <col min="13065" max="13065" width="11.42578125" style="120" customWidth="1"/>
    <col min="13066" max="13066" width="8.85546875" style="120" customWidth="1"/>
    <col min="13067" max="13067" width="11.42578125" style="120" customWidth="1"/>
    <col min="13068" max="13068" width="8.85546875" style="120" customWidth="1"/>
    <col min="13069" max="13069" width="9.42578125" style="120" customWidth="1"/>
    <col min="13070" max="13072" width="11.42578125" style="120" customWidth="1"/>
    <col min="13073" max="13073" width="14.42578125" style="120" customWidth="1"/>
    <col min="13074" max="13074" width="9.140625" style="120"/>
    <col min="13075" max="13075" width="10.5703125" style="120" customWidth="1"/>
    <col min="13076" max="13076" width="10.140625" style="120" customWidth="1"/>
    <col min="13077" max="13077" width="9.7109375" style="120" customWidth="1"/>
    <col min="13078" max="13078" width="10.5703125" style="120" customWidth="1"/>
    <col min="13079" max="13312" width="9.140625" style="120"/>
    <col min="13313" max="13313" width="2.42578125" style="120" customWidth="1"/>
    <col min="13314" max="13314" width="5.140625" style="120" customWidth="1"/>
    <col min="13315" max="13315" width="28.85546875" style="120" customWidth="1"/>
    <col min="13316" max="13316" width="8.42578125" style="120" customWidth="1"/>
    <col min="13317" max="13317" width="9.140625" style="120" customWidth="1"/>
    <col min="13318" max="13318" width="8" style="120" customWidth="1"/>
    <col min="13319" max="13320" width="11" style="120" customWidth="1"/>
    <col min="13321" max="13321" width="11.42578125" style="120" customWidth="1"/>
    <col min="13322" max="13322" width="8.85546875" style="120" customWidth="1"/>
    <col min="13323" max="13323" width="11.42578125" style="120" customWidth="1"/>
    <col min="13324" max="13324" width="8.85546875" style="120" customWidth="1"/>
    <col min="13325" max="13325" width="9.42578125" style="120" customWidth="1"/>
    <col min="13326" max="13328" width="11.42578125" style="120" customWidth="1"/>
    <col min="13329" max="13329" width="14.42578125" style="120" customWidth="1"/>
    <col min="13330" max="13330" width="9.140625" style="120"/>
    <col min="13331" max="13331" width="10.5703125" style="120" customWidth="1"/>
    <col min="13332" max="13332" width="10.140625" style="120" customWidth="1"/>
    <col min="13333" max="13333" width="9.7109375" style="120" customWidth="1"/>
    <col min="13334" max="13334" width="10.5703125" style="120" customWidth="1"/>
    <col min="13335" max="13568" width="9.140625" style="120"/>
    <col min="13569" max="13569" width="2.42578125" style="120" customWidth="1"/>
    <col min="13570" max="13570" width="5.140625" style="120" customWidth="1"/>
    <col min="13571" max="13571" width="28.85546875" style="120" customWidth="1"/>
    <col min="13572" max="13572" width="8.42578125" style="120" customWidth="1"/>
    <col min="13573" max="13573" width="9.140625" style="120" customWidth="1"/>
    <col min="13574" max="13574" width="8" style="120" customWidth="1"/>
    <col min="13575" max="13576" width="11" style="120" customWidth="1"/>
    <col min="13577" max="13577" width="11.42578125" style="120" customWidth="1"/>
    <col min="13578" max="13578" width="8.85546875" style="120" customWidth="1"/>
    <col min="13579" max="13579" width="11.42578125" style="120" customWidth="1"/>
    <col min="13580" max="13580" width="8.85546875" style="120" customWidth="1"/>
    <col min="13581" max="13581" width="9.42578125" style="120" customWidth="1"/>
    <col min="13582" max="13584" width="11.42578125" style="120" customWidth="1"/>
    <col min="13585" max="13585" width="14.42578125" style="120" customWidth="1"/>
    <col min="13586" max="13586" width="9.140625" style="120"/>
    <col min="13587" max="13587" width="10.5703125" style="120" customWidth="1"/>
    <col min="13588" max="13588" width="10.140625" style="120" customWidth="1"/>
    <col min="13589" max="13589" width="9.7109375" style="120" customWidth="1"/>
    <col min="13590" max="13590" width="10.5703125" style="120" customWidth="1"/>
    <col min="13591" max="13824" width="9.140625" style="120"/>
    <col min="13825" max="13825" width="2.42578125" style="120" customWidth="1"/>
    <col min="13826" max="13826" width="5.140625" style="120" customWidth="1"/>
    <col min="13827" max="13827" width="28.85546875" style="120" customWidth="1"/>
    <col min="13828" max="13828" width="8.42578125" style="120" customWidth="1"/>
    <col min="13829" max="13829" width="9.140625" style="120" customWidth="1"/>
    <col min="13830" max="13830" width="8" style="120" customWidth="1"/>
    <col min="13831" max="13832" width="11" style="120" customWidth="1"/>
    <col min="13833" max="13833" width="11.42578125" style="120" customWidth="1"/>
    <col min="13834" max="13834" width="8.85546875" style="120" customWidth="1"/>
    <col min="13835" max="13835" width="11.42578125" style="120" customWidth="1"/>
    <col min="13836" max="13836" width="8.85546875" style="120" customWidth="1"/>
    <col min="13837" max="13837" width="9.42578125" style="120" customWidth="1"/>
    <col min="13838" max="13840" width="11.42578125" style="120" customWidth="1"/>
    <col min="13841" max="13841" width="14.42578125" style="120" customWidth="1"/>
    <col min="13842" max="13842" width="9.140625" style="120"/>
    <col min="13843" max="13843" width="10.5703125" style="120" customWidth="1"/>
    <col min="13844" max="13844" width="10.140625" style="120" customWidth="1"/>
    <col min="13845" max="13845" width="9.7109375" style="120" customWidth="1"/>
    <col min="13846" max="13846" width="10.5703125" style="120" customWidth="1"/>
    <col min="13847" max="14080" width="9.140625" style="120"/>
    <col min="14081" max="14081" width="2.42578125" style="120" customWidth="1"/>
    <col min="14082" max="14082" width="5.140625" style="120" customWidth="1"/>
    <col min="14083" max="14083" width="28.85546875" style="120" customWidth="1"/>
    <col min="14084" max="14084" width="8.42578125" style="120" customWidth="1"/>
    <col min="14085" max="14085" width="9.140625" style="120" customWidth="1"/>
    <col min="14086" max="14086" width="8" style="120" customWidth="1"/>
    <col min="14087" max="14088" width="11" style="120" customWidth="1"/>
    <col min="14089" max="14089" width="11.42578125" style="120" customWidth="1"/>
    <col min="14090" max="14090" width="8.85546875" style="120" customWidth="1"/>
    <col min="14091" max="14091" width="11.42578125" style="120" customWidth="1"/>
    <col min="14092" max="14092" width="8.85546875" style="120" customWidth="1"/>
    <col min="14093" max="14093" width="9.42578125" style="120" customWidth="1"/>
    <col min="14094" max="14096" width="11.42578125" style="120" customWidth="1"/>
    <col min="14097" max="14097" width="14.42578125" style="120" customWidth="1"/>
    <col min="14098" max="14098" width="9.140625" style="120"/>
    <col min="14099" max="14099" width="10.5703125" style="120" customWidth="1"/>
    <col min="14100" max="14100" width="10.140625" style="120" customWidth="1"/>
    <col min="14101" max="14101" width="9.7109375" style="120" customWidth="1"/>
    <col min="14102" max="14102" width="10.5703125" style="120" customWidth="1"/>
    <col min="14103" max="14336" width="9.140625" style="120"/>
    <col min="14337" max="14337" width="2.42578125" style="120" customWidth="1"/>
    <col min="14338" max="14338" width="5.140625" style="120" customWidth="1"/>
    <col min="14339" max="14339" width="28.85546875" style="120" customWidth="1"/>
    <col min="14340" max="14340" width="8.42578125" style="120" customWidth="1"/>
    <col min="14341" max="14341" width="9.140625" style="120" customWidth="1"/>
    <col min="14342" max="14342" width="8" style="120" customWidth="1"/>
    <col min="14343" max="14344" width="11" style="120" customWidth="1"/>
    <col min="14345" max="14345" width="11.42578125" style="120" customWidth="1"/>
    <col min="14346" max="14346" width="8.85546875" style="120" customWidth="1"/>
    <col min="14347" max="14347" width="11.42578125" style="120" customWidth="1"/>
    <col min="14348" max="14348" width="8.85546875" style="120" customWidth="1"/>
    <col min="14349" max="14349" width="9.42578125" style="120" customWidth="1"/>
    <col min="14350" max="14352" width="11.42578125" style="120" customWidth="1"/>
    <col min="14353" max="14353" width="14.42578125" style="120" customWidth="1"/>
    <col min="14354" max="14354" width="9.140625" style="120"/>
    <col min="14355" max="14355" width="10.5703125" style="120" customWidth="1"/>
    <col min="14356" max="14356" width="10.140625" style="120" customWidth="1"/>
    <col min="14357" max="14357" width="9.7109375" style="120" customWidth="1"/>
    <col min="14358" max="14358" width="10.5703125" style="120" customWidth="1"/>
    <col min="14359" max="14592" width="9.140625" style="120"/>
    <col min="14593" max="14593" width="2.42578125" style="120" customWidth="1"/>
    <col min="14594" max="14594" width="5.140625" style="120" customWidth="1"/>
    <col min="14595" max="14595" width="28.85546875" style="120" customWidth="1"/>
    <col min="14596" max="14596" width="8.42578125" style="120" customWidth="1"/>
    <col min="14597" max="14597" width="9.140625" style="120" customWidth="1"/>
    <col min="14598" max="14598" width="8" style="120" customWidth="1"/>
    <col min="14599" max="14600" width="11" style="120" customWidth="1"/>
    <col min="14601" max="14601" width="11.42578125" style="120" customWidth="1"/>
    <col min="14602" max="14602" width="8.85546875" style="120" customWidth="1"/>
    <col min="14603" max="14603" width="11.42578125" style="120" customWidth="1"/>
    <col min="14604" max="14604" width="8.85546875" style="120" customWidth="1"/>
    <col min="14605" max="14605" width="9.42578125" style="120" customWidth="1"/>
    <col min="14606" max="14608" width="11.42578125" style="120" customWidth="1"/>
    <col min="14609" max="14609" width="14.42578125" style="120" customWidth="1"/>
    <col min="14610" max="14610" width="9.140625" style="120"/>
    <col min="14611" max="14611" width="10.5703125" style="120" customWidth="1"/>
    <col min="14612" max="14612" width="10.140625" style="120" customWidth="1"/>
    <col min="14613" max="14613" width="9.7109375" style="120" customWidth="1"/>
    <col min="14614" max="14614" width="10.5703125" style="120" customWidth="1"/>
    <col min="14615" max="14848" width="9.140625" style="120"/>
    <col min="14849" max="14849" width="2.42578125" style="120" customWidth="1"/>
    <col min="14850" max="14850" width="5.140625" style="120" customWidth="1"/>
    <col min="14851" max="14851" width="28.85546875" style="120" customWidth="1"/>
    <col min="14852" max="14852" width="8.42578125" style="120" customWidth="1"/>
    <col min="14853" max="14853" width="9.140625" style="120" customWidth="1"/>
    <col min="14854" max="14854" width="8" style="120" customWidth="1"/>
    <col min="14855" max="14856" width="11" style="120" customWidth="1"/>
    <col min="14857" max="14857" width="11.42578125" style="120" customWidth="1"/>
    <col min="14858" max="14858" width="8.85546875" style="120" customWidth="1"/>
    <col min="14859" max="14859" width="11.42578125" style="120" customWidth="1"/>
    <col min="14860" max="14860" width="8.85546875" style="120" customWidth="1"/>
    <col min="14861" max="14861" width="9.42578125" style="120" customWidth="1"/>
    <col min="14862" max="14864" width="11.42578125" style="120" customWidth="1"/>
    <col min="14865" max="14865" width="14.42578125" style="120" customWidth="1"/>
    <col min="14866" max="14866" width="9.140625" style="120"/>
    <col min="14867" max="14867" width="10.5703125" style="120" customWidth="1"/>
    <col min="14868" max="14868" width="10.140625" style="120" customWidth="1"/>
    <col min="14869" max="14869" width="9.7109375" style="120" customWidth="1"/>
    <col min="14870" max="14870" width="10.5703125" style="120" customWidth="1"/>
    <col min="14871" max="15104" width="9.140625" style="120"/>
    <col min="15105" max="15105" width="2.42578125" style="120" customWidth="1"/>
    <col min="15106" max="15106" width="5.140625" style="120" customWidth="1"/>
    <col min="15107" max="15107" width="28.85546875" style="120" customWidth="1"/>
    <col min="15108" max="15108" width="8.42578125" style="120" customWidth="1"/>
    <col min="15109" max="15109" width="9.140625" style="120" customWidth="1"/>
    <col min="15110" max="15110" width="8" style="120" customWidth="1"/>
    <col min="15111" max="15112" width="11" style="120" customWidth="1"/>
    <col min="15113" max="15113" width="11.42578125" style="120" customWidth="1"/>
    <col min="15114" max="15114" width="8.85546875" style="120" customWidth="1"/>
    <col min="15115" max="15115" width="11.42578125" style="120" customWidth="1"/>
    <col min="15116" max="15116" width="8.85546875" style="120" customWidth="1"/>
    <col min="15117" max="15117" width="9.42578125" style="120" customWidth="1"/>
    <col min="15118" max="15120" width="11.42578125" style="120" customWidth="1"/>
    <col min="15121" max="15121" width="14.42578125" style="120" customWidth="1"/>
    <col min="15122" max="15122" width="9.140625" style="120"/>
    <col min="15123" max="15123" width="10.5703125" style="120" customWidth="1"/>
    <col min="15124" max="15124" width="10.140625" style="120" customWidth="1"/>
    <col min="15125" max="15125" width="9.7109375" style="120" customWidth="1"/>
    <col min="15126" max="15126" width="10.5703125" style="120" customWidth="1"/>
    <col min="15127" max="15360" width="9.140625" style="120"/>
    <col min="15361" max="15361" width="2.42578125" style="120" customWidth="1"/>
    <col min="15362" max="15362" width="5.140625" style="120" customWidth="1"/>
    <col min="15363" max="15363" width="28.85546875" style="120" customWidth="1"/>
    <col min="15364" max="15364" width="8.42578125" style="120" customWidth="1"/>
    <col min="15365" max="15365" width="9.140625" style="120" customWidth="1"/>
    <col min="15366" max="15366" width="8" style="120" customWidth="1"/>
    <col min="15367" max="15368" width="11" style="120" customWidth="1"/>
    <col min="15369" max="15369" width="11.42578125" style="120" customWidth="1"/>
    <col min="15370" max="15370" width="8.85546875" style="120" customWidth="1"/>
    <col min="15371" max="15371" width="11.42578125" style="120" customWidth="1"/>
    <col min="15372" max="15372" width="8.85546875" style="120" customWidth="1"/>
    <col min="15373" max="15373" width="9.42578125" style="120" customWidth="1"/>
    <col min="15374" max="15376" width="11.42578125" style="120" customWidth="1"/>
    <col min="15377" max="15377" width="14.42578125" style="120" customWidth="1"/>
    <col min="15378" max="15378" width="9.140625" style="120"/>
    <col min="15379" max="15379" width="10.5703125" style="120" customWidth="1"/>
    <col min="15380" max="15380" width="10.140625" style="120" customWidth="1"/>
    <col min="15381" max="15381" width="9.7109375" style="120" customWidth="1"/>
    <col min="15382" max="15382" width="10.5703125" style="120" customWidth="1"/>
    <col min="15383" max="15616" width="9.140625" style="120"/>
    <col min="15617" max="15617" width="2.42578125" style="120" customWidth="1"/>
    <col min="15618" max="15618" width="5.140625" style="120" customWidth="1"/>
    <col min="15619" max="15619" width="28.85546875" style="120" customWidth="1"/>
    <col min="15620" max="15620" width="8.42578125" style="120" customWidth="1"/>
    <col min="15621" max="15621" width="9.140625" style="120" customWidth="1"/>
    <col min="15622" max="15622" width="8" style="120" customWidth="1"/>
    <col min="15623" max="15624" width="11" style="120" customWidth="1"/>
    <col min="15625" max="15625" width="11.42578125" style="120" customWidth="1"/>
    <col min="15626" max="15626" width="8.85546875" style="120" customWidth="1"/>
    <col min="15627" max="15627" width="11.42578125" style="120" customWidth="1"/>
    <col min="15628" max="15628" width="8.85546875" style="120" customWidth="1"/>
    <col min="15629" max="15629" width="9.42578125" style="120" customWidth="1"/>
    <col min="15630" max="15632" width="11.42578125" style="120" customWidth="1"/>
    <col min="15633" max="15633" width="14.42578125" style="120" customWidth="1"/>
    <col min="15634" max="15634" width="9.140625" style="120"/>
    <col min="15635" max="15635" width="10.5703125" style="120" customWidth="1"/>
    <col min="15636" max="15636" width="10.140625" style="120" customWidth="1"/>
    <col min="15637" max="15637" width="9.7109375" style="120" customWidth="1"/>
    <col min="15638" max="15638" width="10.5703125" style="120" customWidth="1"/>
    <col min="15639" max="15872" width="9.140625" style="120"/>
    <col min="15873" max="15873" width="2.42578125" style="120" customWidth="1"/>
    <col min="15874" max="15874" width="5.140625" style="120" customWidth="1"/>
    <col min="15875" max="15875" width="28.85546875" style="120" customWidth="1"/>
    <col min="15876" max="15876" width="8.42578125" style="120" customWidth="1"/>
    <col min="15877" max="15877" width="9.140625" style="120" customWidth="1"/>
    <col min="15878" max="15878" width="8" style="120" customWidth="1"/>
    <col min="15879" max="15880" width="11" style="120" customWidth="1"/>
    <col min="15881" max="15881" width="11.42578125" style="120" customWidth="1"/>
    <col min="15882" max="15882" width="8.85546875" style="120" customWidth="1"/>
    <col min="15883" max="15883" width="11.42578125" style="120" customWidth="1"/>
    <col min="15884" max="15884" width="8.85546875" style="120" customWidth="1"/>
    <col min="15885" max="15885" width="9.42578125" style="120" customWidth="1"/>
    <col min="15886" max="15888" width="11.42578125" style="120" customWidth="1"/>
    <col min="15889" max="15889" width="14.42578125" style="120" customWidth="1"/>
    <col min="15890" max="15890" width="9.140625" style="120"/>
    <col min="15891" max="15891" width="10.5703125" style="120" customWidth="1"/>
    <col min="15892" max="15892" width="10.140625" style="120" customWidth="1"/>
    <col min="15893" max="15893" width="9.7109375" style="120" customWidth="1"/>
    <col min="15894" max="15894" width="10.5703125" style="120" customWidth="1"/>
    <col min="15895" max="16128" width="9.140625" style="120"/>
    <col min="16129" max="16129" width="2.42578125" style="120" customWidth="1"/>
    <col min="16130" max="16130" width="5.140625" style="120" customWidth="1"/>
    <col min="16131" max="16131" width="28.85546875" style="120" customWidth="1"/>
    <col min="16132" max="16132" width="8.42578125" style="120" customWidth="1"/>
    <col min="16133" max="16133" width="9.140625" style="120" customWidth="1"/>
    <col min="16134" max="16134" width="8" style="120" customWidth="1"/>
    <col min="16135" max="16136" width="11" style="120" customWidth="1"/>
    <col min="16137" max="16137" width="11.42578125" style="120" customWidth="1"/>
    <col min="16138" max="16138" width="8.85546875" style="120" customWidth="1"/>
    <col min="16139" max="16139" width="11.42578125" style="120" customWidth="1"/>
    <col min="16140" max="16140" width="8.85546875" style="120" customWidth="1"/>
    <col min="16141" max="16141" width="9.42578125" style="120" customWidth="1"/>
    <col min="16142" max="16144" width="11.42578125" style="120" customWidth="1"/>
    <col min="16145" max="16145" width="14.42578125" style="120" customWidth="1"/>
    <col min="16146" max="16146" width="9.140625" style="120"/>
    <col min="16147" max="16147" width="10.5703125" style="120" customWidth="1"/>
    <col min="16148" max="16148" width="10.140625" style="120" customWidth="1"/>
    <col min="16149" max="16149" width="9.7109375" style="120" customWidth="1"/>
    <col min="16150" max="16150" width="10.5703125" style="120" customWidth="1"/>
    <col min="16151" max="16384" width="9.140625" style="120"/>
  </cols>
  <sheetData>
    <row r="1" spans="1:23" ht="30">
      <c r="A1" s="981">
        <f>SUM('Business Forecast Description'!E2)</f>
        <v>2019</v>
      </c>
      <c r="B1" s="981"/>
      <c r="C1" s="969" t="s">
        <v>241</v>
      </c>
      <c r="D1" s="969"/>
      <c r="E1" s="969"/>
      <c r="F1" s="969"/>
      <c r="G1" s="969"/>
      <c r="I1" s="120"/>
      <c r="J1" s="937" t="s">
        <v>689</v>
      </c>
      <c r="K1" s="937"/>
      <c r="L1" s="937"/>
      <c r="M1" s="937"/>
      <c r="N1" s="273"/>
      <c r="O1" s="939" t="s">
        <v>163</v>
      </c>
      <c r="P1" s="939"/>
      <c r="Q1" s="967">
        <f>SUM(A1)</f>
        <v>2019</v>
      </c>
    </row>
    <row r="2" spans="1:23" s="225" customFormat="1" ht="15" customHeight="1">
      <c r="A2" s="224"/>
      <c r="B2" s="974" t="s">
        <v>202</v>
      </c>
      <c r="C2" s="974"/>
      <c r="D2" s="974"/>
      <c r="E2" s="974"/>
      <c r="G2" s="226"/>
      <c r="H2" s="226"/>
      <c r="I2" s="271"/>
      <c r="J2" s="938"/>
      <c r="K2" s="938"/>
      <c r="L2" s="938"/>
      <c r="M2" s="938"/>
      <c r="N2" s="273"/>
      <c r="O2" s="939"/>
      <c r="P2" s="939"/>
      <c r="Q2" s="968"/>
      <c r="S2" s="226"/>
      <c r="T2" s="226"/>
      <c r="U2" s="265"/>
      <c r="V2" s="266"/>
      <c r="W2" s="226"/>
    </row>
    <row r="3" spans="1:23" s="225" customFormat="1" ht="15" customHeight="1">
      <c r="A3" s="224"/>
      <c r="B3" s="974"/>
      <c r="C3" s="974"/>
      <c r="D3" s="974"/>
      <c r="E3" s="974"/>
      <c r="G3" s="226"/>
      <c r="H3" s="226"/>
      <c r="J3" s="941" t="s">
        <v>164</v>
      </c>
      <c r="K3" s="942"/>
      <c r="L3" s="942"/>
      <c r="M3" s="943"/>
      <c r="N3" s="271"/>
      <c r="O3" s="940" t="s">
        <v>165</v>
      </c>
      <c r="P3" s="940"/>
      <c r="Q3" s="635">
        <v>43466</v>
      </c>
      <c r="U3" s="267"/>
      <c r="V3" s="227"/>
      <c r="W3" s="226"/>
    </row>
    <row r="4" spans="1:23" s="225" customFormat="1" ht="15" customHeight="1">
      <c r="A4" s="224"/>
      <c r="B4" s="963" t="s">
        <v>203</v>
      </c>
      <c r="C4" s="963"/>
      <c r="J4" s="944" t="s">
        <v>681</v>
      </c>
      <c r="K4" s="945"/>
      <c r="L4" s="945"/>
      <c r="M4" s="946"/>
      <c r="O4" s="940" t="s">
        <v>166</v>
      </c>
      <c r="P4" s="940"/>
      <c r="Q4" s="635">
        <v>43612</v>
      </c>
      <c r="U4" s="267"/>
      <c r="V4" s="227"/>
      <c r="W4" s="226"/>
    </row>
    <row r="5" spans="1:23" s="225" customFormat="1" ht="15" customHeight="1">
      <c r="A5" s="224"/>
      <c r="B5" s="971" t="s">
        <v>167</v>
      </c>
      <c r="C5" s="972"/>
      <c r="D5" s="972"/>
      <c r="E5" s="972"/>
      <c r="F5" s="972"/>
      <c r="G5" s="972"/>
      <c r="H5" s="973"/>
      <c r="J5" s="964" t="s">
        <v>682</v>
      </c>
      <c r="K5" s="965"/>
      <c r="L5" s="965"/>
      <c r="M5" s="966"/>
      <c r="O5" s="940" t="s">
        <v>201</v>
      </c>
      <c r="P5" s="940"/>
      <c r="Q5" s="635">
        <v>43650</v>
      </c>
      <c r="U5" s="268"/>
      <c r="V5" s="269"/>
      <c r="W5" s="226"/>
    </row>
    <row r="6" spans="1:23" s="225" customFormat="1" ht="15" customHeight="1">
      <c r="A6" s="224"/>
      <c r="B6" s="975" t="s">
        <v>169</v>
      </c>
      <c r="C6" s="976"/>
      <c r="D6" s="976"/>
      <c r="E6" s="976"/>
      <c r="F6" s="976"/>
      <c r="G6" s="976"/>
      <c r="H6" s="977"/>
      <c r="J6" s="954" t="s">
        <v>683</v>
      </c>
      <c r="K6" s="955"/>
      <c r="L6" s="955"/>
      <c r="M6" s="956"/>
      <c r="O6" s="940" t="s">
        <v>168</v>
      </c>
      <c r="P6" s="940"/>
      <c r="Q6" s="635">
        <v>43710</v>
      </c>
      <c r="U6" s="270"/>
      <c r="V6" s="227"/>
    </row>
    <row r="7" spans="1:23" s="225" customFormat="1" ht="15" customHeight="1">
      <c r="A7" s="224"/>
      <c r="B7" s="975" t="s">
        <v>198</v>
      </c>
      <c r="C7" s="976"/>
      <c r="D7" s="976"/>
      <c r="E7" s="976"/>
      <c r="F7" s="976"/>
      <c r="G7" s="976"/>
      <c r="H7" s="977"/>
      <c r="J7" s="954" t="s">
        <v>170</v>
      </c>
      <c r="K7" s="955"/>
      <c r="L7" s="955"/>
      <c r="M7" s="956"/>
      <c r="O7" s="940" t="s">
        <v>171</v>
      </c>
      <c r="P7" s="940"/>
      <c r="Q7" s="635">
        <v>43793</v>
      </c>
    </row>
    <row r="8" spans="1:23" s="225" customFormat="1" ht="15" customHeight="1">
      <c r="A8" s="224"/>
      <c r="B8" s="971" t="s">
        <v>173</v>
      </c>
      <c r="C8" s="972"/>
      <c r="D8" s="972"/>
      <c r="E8" s="972"/>
      <c r="F8" s="972"/>
      <c r="G8" s="972"/>
      <c r="H8" s="973"/>
      <c r="J8" s="954" t="s">
        <v>684</v>
      </c>
      <c r="K8" s="955"/>
      <c r="L8" s="955"/>
      <c r="M8" s="956"/>
      <c r="O8" s="940" t="s">
        <v>172</v>
      </c>
      <c r="P8" s="940"/>
      <c r="Q8" s="635">
        <v>43824</v>
      </c>
      <c r="V8" s="226"/>
    </row>
    <row r="9" spans="1:23" s="225" customFormat="1" ht="15" customHeight="1">
      <c r="A9" s="224"/>
      <c r="B9" s="978" t="s">
        <v>174</v>
      </c>
      <c r="C9" s="978"/>
      <c r="D9" s="978"/>
      <c r="E9" s="978"/>
      <c r="F9" s="978"/>
      <c r="G9" s="978"/>
      <c r="H9" s="978"/>
      <c r="J9" s="957" t="s">
        <v>685</v>
      </c>
      <c r="K9" s="958"/>
      <c r="L9" s="958"/>
      <c r="M9" s="959"/>
      <c r="O9" s="940"/>
      <c r="P9" s="940"/>
      <c r="Q9" s="635"/>
      <c r="S9" s="228"/>
      <c r="T9" s="228"/>
      <c r="U9" s="228"/>
      <c r="V9" s="228"/>
    </row>
    <row r="10" spans="1:23" s="225" customFormat="1" ht="15" customHeight="1">
      <c r="A10" s="224"/>
      <c r="B10" s="272"/>
      <c r="C10" s="272"/>
      <c r="D10" s="272"/>
      <c r="E10" s="272"/>
      <c r="F10" s="272"/>
      <c r="G10" s="272"/>
      <c r="H10" s="272"/>
      <c r="J10" s="960" t="s">
        <v>686</v>
      </c>
      <c r="K10" s="961"/>
      <c r="L10" s="961"/>
      <c r="M10" s="962"/>
      <c r="S10" s="228"/>
      <c r="T10" s="228"/>
      <c r="U10" s="228"/>
      <c r="V10" s="228"/>
    </row>
    <row r="11" spans="1:23" ht="15" customHeight="1">
      <c r="B11" s="229" t="s">
        <v>175</v>
      </c>
      <c r="C11" s="229" t="s">
        <v>175</v>
      </c>
      <c r="D11" s="229" t="s">
        <v>175</v>
      </c>
      <c r="E11" s="230"/>
      <c r="F11" s="230"/>
      <c r="G11" s="231"/>
      <c r="H11" s="230" t="s">
        <v>175</v>
      </c>
      <c r="I11" s="231"/>
      <c r="J11" s="231" t="s">
        <v>175</v>
      </c>
      <c r="K11" s="231"/>
      <c r="L11" s="231" t="s">
        <v>175</v>
      </c>
      <c r="M11" s="231"/>
      <c r="N11" s="230"/>
      <c r="O11" s="231" t="s">
        <v>175</v>
      </c>
      <c r="P11" s="230"/>
      <c r="Q11" s="230"/>
      <c r="R11" s="231"/>
      <c r="S11" s="231"/>
      <c r="T11" s="231" t="s">
        <v>175</v>
      </c>
      <c r="U11" s="120"/>
      <c r="V11" s="231"/>
    </row>
    <row r="12" spans="1:23" s="594" customFormat="1" ht="13.35" customHeight="1">
      <c r="A12" s="586"/>
      <c r="B12" s="979" t="s">
        <v>200</v>
      </c>
      <c r="C12" s="587" t="s">
        <v>176</v>
      </c>
      <c r="D12" s="588" t="s">
        <v>177</v>
      </c>
      <c r="E12" s="588" t="s">
        <v>71</v>
      </c>
      <c r="F12" s="589" t="s">
        <v>178</v>
      </c>
      <c r="G12" s="590" t="s">
        <v>179</v>
      </c>
      <c r="H12" s="590" t="s">
        <v>180</v>
      </c>
      <c r="I12" s="590" t="s">
        <v>180</v>
      </c>
      <c r="J12" s="590" t="s">
        <v>181</v>
      </c>
      <c r="K12" s="590" t="s">
        <v>181</v>
      </c>
      <c r="L12" s="590" t="s">
        <v>182</v>
      </c>
      <c r="M12" s="590" t="s">
        <v>182</v>
      </c>
      <c r="N12" s="591" t="s">
        <v>183</v>
      </c>
      <c r="O12" s="592" t="s">
        <v>184</v>
      </c>
      <c r="P12" s="592" t="s">
        <v>184</v>
      </c>
      <c r="Q12" s="592" t="s">
        <v>185</v>
      </c>
      <c r="R12" s="593" t="s">
        <v>186</v>
      </c>
      <c r="S12" s="590" t="s">
        <v>186</v>
      </c>
      <c r="T12" s="590" t="s">
        <v>187</v>
      </c>
      <c r="U12" s="590" t="s">
        <v>187</v>
      </c>
      <c r="V12" s="590" t="s">
        <v>187</v>
      </c>
    </row>
    <row r="13" spans="1:23" s="594" customFormat="1" ht="13.35" customHeight="1">
      <c r="A13" s="595"/>
      <c r="B13" s="980"/>
      <c r="C13" s="596" t="s">
        <v>188</v>
      </c>
      <c r="D13" s="597" t="s">
        <v>189</v>
      </c>
      <c r="E13" s="597" t="s">
        <v>190</v>
      </c>
      <c r="F13" s="598" t="s">
        <v>190</v>
      </c>
      <c r="G13" s="599" t="s">
        <v>191</v>
      </c>
      <c r="H13" s="599" t="s">
        <v>190</v>
      </c>
      <c r="I13" s="599" t="s">
        <v>191</v>
      </c>
      <c r="J13" s="599" t="s">
        <v>190</v>
      </c>
      <c r="K13" s="599" t="s">
        <v>191</v>
      </c>
      <c r="L13" s="599" t="s">
        <v>190</v>
      </c>
      <c r="M13" s="599" t="s">
        <v>191</v>
      </c>
      <c r="N13" s="600" t="s">
        <v>191</v>
      </c>
      <c r="O13" s="601" t="s">
        <v>192</v>
      </c>
      <c r="P13" s="601" t="s">
        <v>191</v>
      </c>
      <c r="Q13" s="601" t="s">
        <v>191</v>
      </c>
      <c r="R13" s="602" t="s">
        <v>190</v>
      </c>
      <c r="S13" s="599" t="s">
        <v>191</v>
      </c>
      <c r="T13" s="599" t="s">
        <v>192</v>
      </c>
      <c r="U13" s="599" t="s">
        <v>190</v>
      </c>
      <c r="V13" s="599" t="s">
        <v>191</v>
      </c>
    </row>
    <row r="14" spans="1:23" ht="15" customHeight="1">
      <c r="A14" s="224">
        <v>1</v>
      </c>
      <c r="B14" s="232">
        <v>52</v>
      </c>
      <c r="C14" s="233" t="s">
        <v>211</v>
      </c>
      <c r="D14" s="234">
        <v>15</v>
      </c>
      <c r="E14" s="235">
        <f>SUM(B14*40)</f>
        <v>2080</v>
      </c>
      <c r="F14" s="236">
        <f>SUM(E14-(J14+L14))</f>
        <v>1992</v>
      </c>
      <c r="G14" s="237">
        <f t="shared" ref="G14:G23" si="0">D14*F14</f>
        <v>29880</v>
      </c>
      <c r="H14" s="238">
        <v>200</v>
      </c>
      <c r="I14" s="237">
        <f>(D14*1.5)*H14</f>
        <v>4500</v>
      </c>
      <c r="J14" s="239">
        <v>40</v>
      </c>
      <c r="K14" s="237">
        <f t="shared" ref="K14:K23" si="1">D14*J14</f>
        <v>600</v>
      </c>
      <c r="L14" s="239">
        <v>48</v>
      </c>
      <c r="M14" s="237">
        <f t="shared" ref="M14:M23" si="2">D14*L14</f>
        <v>720</v>
      </c>
      <c r="N14" s="237">
        <f t="shared" ref="N14:N23" si="3">G14+I14+K14+M14</f>
        <v>35700</v>
      </c>
      <c r="O14" s="240">
        <v>0.2</v>
      </c>
      <c r="P14" s="241">
        <f>SUM(Q14-N14)</f>
        <v>8925</v>
      </c>
      <c r="Q14" s="241">
        <f>SUM(N14/(1-O14))</f>
        <v>44625</v>
      </c>
      <c r="R14" s="242">
        <f t="shared" ref="R14:R23" si="4">F14-U14</f>
        <v>1394.4</v>
      </c>
      <c r="S14" s="237">
        <f t="shared" ref="S14:S23" si="5">D14*R14</f>
        <v>20916</v>
      </c>
      <c r="T14" s="243">
        <v>0.3</v>
      </c>
      <c r="U14" s="242">
        <f>F14*T14</f>
        <v>597.6</v>
      </c>
      <c r="V14" s="237">
        <f t="shared" ref="V14:V23" si="6">D14*U14</f>
        <v>8964</v>
      </c>
    </row>
    <row r="15" spans="1:23" ht="15" customHeight="1">
      <c r="A15" s="224">
        <v>2</v>
      </c>
      <c r="B15" s="232"/>
      <c r="C15" s="233"/>
      <c r="D15" s="234"/>
      <c r="E15" s="235">
        <f t="shared" ref="E15:E23" si="7">SUM(B15*40)</f>
        <v>0</v>
      </c>
      <c r="F15" s="236">
        <f t="shared" ref="F15:F23" si="8">SUM(E15-(J15+L15))</f>
        <v>0</v>
      </c>
      <c r="G15" s="237">
        <f t="shared" si="0"/>
        <v>0</v>
      </c>
      <c r="H15" s="238"/>
      <c r="I15" s="237">
        <f t="shared" ref="I15:I23" si="9">(D15*1.5)*H15</f>
        <v>0</v>
      </c>
      <c r="J15" s="239"/>
      <c r="K15" s="237">
        <f t="shared" si="1"/>
        <v>0</v>
      </c>
      <c r="L15" s="239"/>
      <c r="M15" s="237">
        <f t="shared" si="2"/>
        <v>0</v>
      </c>
      <c r="N15" s="237">
        <f t="shared" si="3"/>
        <v>0</v>
      </c>
      <c r="O15" s="240">
        <v>0.2</v>
      </c>
      <c r="P15" s="241">
        <f t="shared" ref="P15:P23" si="10">SUM(Q15-N15)</f>
        <v>0</v>
      </c>
      <c r="Q15" s="241">
        <f t="shared" ref="Q15:Q23" si="11">SUM(N15/(1-O15))</f>
        <v>0</v>
      </c>
      <c r="R15" s="242">
        <f t="shared" si="4"/>
        <v>0</v>
      </c>
      <c r="S15" s="237">
        <f t="shared" si="5"/>
        <v>0</v>
      </c>
      <c r="T15" s="243">
        <v>0.3</v>
      </c>
      <c r="U15" s="242">
        <f t="shared" ref="U15:U23" si="12">F15*T15</f>
        <v>0</v>
      </c>
      <c r="V15" s="237">
        <f t="shared" si="6"/>
        <v>0</v>
      </c>
    </row>
    <row r="16" spans="1:23" ht="15" customHeight="1">
      <c r="A16" s="224">
        <v>3</v>
      </c>
      <c r="B16" s="232"/>
      <c r="C16" s="233"/>
      <c r="D16" s="234"/>
      <c r="E16" s="235">
        <f t="shared" si="7"/>
        <v>0</v>
      </c>
      <c r="F16" s="236">
        <f t="shared" si="8"/>
        <v>0</v>
      </c>
      <c r="G16" s="237">
        <f t="shared" si="0"/>
        <v>0</v>
      </c>
      <c r="H16" s="238"/>
      <c r="I16" s="237">
        <f t="shared" si="9"/>
        <v>0</v>
      </c>
      <c r="J16" s="239"/>
      <c r="K16" s="237">
        <f t="shared" si="1"/>
        <v>0</v>
      </c>
      <c r="L16" s="239"/>
      <c r="M16" s="237">
        <f t="shared" si="2"/>
        <v>0</v>
      </c>
      <c r="N16" s="237">
        <f t="shared" si="3"/>
        <v>0</v>
      </c>
      <c r="O16" s="240">
        <v>0.2</v>
      </c>
      <c r="P16" s="241">
        <f t="shared" si="10"/>
        <v>0</v>
      </c>
      <c r="Q16" s="241">
        <f t="shared" si="11"/>
        <v>0</v>
      </c>
      <c r="R16" s="242">
        <f t="shared" si="4"/>
        <v>0</v>
      </c>
      <c r="S16" s="237">
        <f t="shared" si="5"/>
        <v>0</v>
      </c>
      <c r="T16" s="243">
        <v>0.3</v>
      </c>
      <c r="U16" s="242">
        <f t="shared" si="12"/>
        <v>0</v>
      </c>
      <c r="V16" s="237">
        <f t="shared" si="6"/>
        <v>0</v>
      </c>
    </row>
    <row r="17" spans="1:22" ht="15" customHeight="1">
      <c r="A17" s="224">
        <v>4</v>
      </c>
      <c r="B17" s="232"/>
      <c r="C17" s="233"/>
      <c r="D17" s="234"/>
      <c r="E17" s="235">
        <f t="shared" si="7"/>
        <v>0</v>
      </c>
      <c r="F17" s="236">
        <f t="shared" si="8"/>
        <v>0</v>
      </c>
      <c r="G17" s="237">
        <f t="shared" si="0"/>
        <v>0</v>
      </c>
      <c r="H17" s="238"/>
      <c r="I17" s="237">
        <f t="shared" si="9"/>
        <v>0</v>
      </c>
      <c r="J17" s="239"/>
      <c r="K17" s="237">
        <f t="shared" si="1"/>
        <v>0</v>
      </c>
      <c r="L17" s="239"/>
      <c r="M17" s="237">
        <f t="shared" si="2"/>
        <v>0</v>
      </c>
      <c r="N17" s="237">
        <f t="shared" si="3"/>
        <v>0</v>
      </c>
      <c r="O17" s="240">
        <v>0.2</v>
      </c>
      <c r="P17" s="241">
        <f t="shared" si="10"/>
        <v>0</v>
      </c>
      <c r="Q17" s="241">
        <f t="shared" si="11"/>
        <v>0</v>
      </c>
      <c r="R17" s="242">
        <f t="shared" si="4"/>
        <v>0</v>
      </c>
      <c r="S17" s="237">
        <f t="shared" si="5"/>
        <v>0</v>
      </c>
      <c r="T17" s="243">
        <v>0.3</v>
      </c>
      <c r="U17" s="242">
        <f t="shared" si="12"/>
        <v>0</v>
      </c>
      <c r="V17" s="237">
        <f t="shared" si="6"/>
        <v>0</v>
      </c>
    </row>
    <row r="18" spans="1:22" ht="15" customHeight="1">
      <c r="A18" s="224">
        <v>5</v>
      </c>
      <c r="B18" s="232"/>
      <c r="C18" s="233"/>
      <c r="D18" s="234"/>
      <c r="E18" s="235">
        <f t="shared" si="7"/>
        <v>0</v>
      </c>
      <c r="F18" s="236">
        <f t="shared" si="8"/>
        <v>0</v>
      </c>
      <c r="G18" s="237">
        <f t="shared" si="0"/>
        <v>0</v>
      </c>
      <c r="H18" s="238"/>
      <c r="I18" s="237">
        <f t="shared" si="9"/>
        <v>0</v>
      </c>
      <c r="J18" s="239"/>
      <c r="K18" s="237">
        <f t="shared" si="1"/>
        <v>0</v>
      </c>
      <c r="L18" s="239"/>
      <c r="M18" s="237">
        <f t="shared" si="2"/>
        <v>0</v>
      </c>
      <c r="N18" s="237">
        <f t="shared" si="3"/>
        <v>0</v>
      </c>
      <c r="O18" s="240">
        <v>0.2</v>
      </c>
      <c r="P18" s="241">
        <f t="shared" si="10"/>
        <v>0</v>
      </c>
      <c r="Q18" s="241">
        <f t="shared" si="11"/>
        <v>0</v>
      </c>
      <c r="R18" s="242">
        <f t="shared" si="4"/>
        <v>0</v>
      </c>
      <c r="S18" s="237">
        <f t="shared" si="5"/>
        <v>0</v>
      </c>
      <c r="T18" s="243">
        <v>0.3</v>
      </c>
      <c r="U18" s="242">
        <f t="shared" si="12"/>
        <v>0</v>
      </c>
      <c r="V18" s="237">
        <f t="shared" si="6"/>
        <v>0</v>
      </c>
    </row>
    <row r="19" spans="1:22" ht="15" customHeight="1">
      <c r="A19" s="224">
        <v>6</v>
      </c>
      <c r="B19" s="232"/>
      <c r="C19" s="233"/>
      <c r="D19" s="234"/>
      <c r="E19" s="235">
        <f t="shared" si="7"/>
        <v>0</v>
      </c>
      <c r="F19" s="236">
        <f t="shared" si="8"/>
        <v>0</v>
      </c>
      <c r="G19" s="237">
        <f t="shared" si="0"/>
        <v>0</v>
      </c>
      <c r="H19" s="238"/>
      <c r="I19" s="237">
        <f t="shared" si="9"/>
        <v>0</v>
      </c>
      <c r="J19" s="239"/>
      <c r="K19" s="237">
        <f t="shared" si="1"/>
        <v>0</v>
      </c>
      <c r="L19" s="239"/>
      <c r="M19" s="237">
        <f t="shared" si="2"/>
        <v>0</v>
      </c>
      <c r="N19" s="237">
        <f t="shared" si="3"/>
        <v>0</v>
      </c>
      <c r="O19" s="240">
        <v>0.2</v>
      </c>
      <c r="P19" s="241">
        <f t="shared" si="10"/>
        <v>0</v>
      </c>
      <c r="Q19" s="241">
        <f t="shared" si="11"/>
        <v>0</v>
      </c>
      <c r="R19" s="242">
        <f t="shared" si="4"/>
        <v>0</v>
      </c>
      <c r="S19" s="237">
        <f t="shared" si="5"/>
        <v>0</v>
      </c>
      <c r="T19" s="243">
        <v>0.3</v>
      </c>
      <c r="U19" s="242">
        <f t="shared" si="12"/>
        <v>0</v>
      </c>
      <c r="V19" s="237">
        <f t="shared" si="6"/>
        <v>0</v>
      </c>
    </row>
    <row r="20" spans="1:22" ht="15" customHeight="1">
      <c r="A20" s="224">
        <v>7</v>
      </c>
      <c r="B20" s="232"/>
      <c r="C20" s="233"/>
      <c r="D20" s="234"/>
      <c r="E20" s="235">
        <f t="shared" si="7"/>
        <v>0</v>
      </c>
      <c r="F20" s="236">
        <f t="shared" si="8"/>
        <v>0</v>
      </c>
      <c r="G20" s="237">
        <f>D20*F20</f>
        <v>0</v>
      </c>
      <c r="H20" s="238"/>
      <c r="I20" s="237">
        <f t="shared" si="9"/>
        <v>0</v>
      </c>
      <c r="J20" s="239"/>
      <c r="K20" s="237">
        <f t="shared" si="1"/>
        <v>0</v>
      </c>
      <c r="L20" s="239"/>
      <c r="M20" s="237">
        <f t="shared" si="2"/>
        <v>0</v>
      </c>
      <c r="N20" s="237">
        <f t="shared" si="3"/>
        <v>0</v>
      </c>
      <c r="O20" s="240">
        <v>0.2</v>
      </c>
      <c r="P20" s="241">
        <f t="shared" si="10"/>
        <v>0</v>
      </c>
      <c r="Q20" s="241">
        <f t="shared" si="11"/>
        <v>0</v>
      </c>
      <c r="R20" s="242">
        <f t="shared" si="4"/>
        <v>0</v>
      </c>
      <c r="S20" s="237">
        <f t="shared" si="5"/>
        <v>0</v>
      </c>
      <c r="T20" s="243">
        <v>0.3</v>
      </c>
      <c r="U20" s="242">
        <f t="shared" si="12"/>
        <v>0</v>
      </c>
      <c r="V20" s="237">
        <f t="shared" si="6"/>
        <v>0</v>
      </c>
    </row>
    <row r="21" spans="1:22" ht="15" customHeight="1">
      <c r="A21" s="224">
        <v>8</v>
      </c>
      <c r="B21" s="232"/>
      <c r="C21" s="233"/>
      <c r="D21" s="247"/>
      <c r="E21" s="235">
        <f t="shared" si="7"/>
        <v>0</v>
      </c>
      <c r="F21" s="236">
        <f t="shared" si="8"/>
        <v>0</v>
      </c>
      <c r="G21" s="237">
        <f t="shared" si="0"/>
        <v>0</v>
      </c>
      <c r="H21" s="238"/>
      <c r="I21" s="237">
        <f t="shared" si="9"/>
        <v>0</v>
      </c>
      <c r="J21" s="239"/>
      <c r="K21" s="237">
        <f t="shared" si="1"/>
        <v>0</v>
      </c>
      <c r="L21" s="239"/>
      <c r="M21" s="237">
        <f t="shared" si="2"/>
        <v>0</v>
      </c>
      <c r="N21" s="237">
        <f t="shared" si="3"/>
        <v>0</v>
      </c>
      <c r="O21" s="240">
        <v>0.2</v>
      </c>
      <c r="P21" s="241">
        <f t="shared" si="10"/>
        <v>0</v>
      </c>
      <c r="Q21" s="241">
        <f t="shared" si="11"/>
        <v>0</v>
      </c>
      <c r="R21" s="242">
        <f t="shared" si="4"/>
        <v>0</v>
      </c>
      <c r="S21" s="237">
        <f t="shared" si="5"/>
        <v>0</v>
      </c>
      <c r="T21" s="243">
        <v>0.3</v>
      </c>
      <c r="U21" s="242">
        <f t="shared" si="12"/>
        <v>0</v>
      </c>
      <c r="V21" s="237">
        <f t="shared" si="6"/>
        <v>0</v>
      </c>
    </row>
    <row r="22" spans="1:22" ht="15" customHeight="1">
      <c r="A22" s="224">
        <v>9</v>
      </c>
      <c r="B22" s="232"/>
      <c r="C22" s="233"/>
      <c r="D22" s="247"/>
      <c r="E22" s="235">
        <f t="shared" si="7"/>
        <v>0</v>
      </c>
      <c r="F22" s="236">
        <f t="shared" si="8"/>
        <v>0</v>
      </c>
      <c r="G22" s="237">
        <f t="shared" si="0"/>
        <v>0</v>
      </c>
      <c r="H22" s="238"/>
      <c r="I22" s="237">
        <f t="shared" si="9"/>
        <v>0</v>
      </c>
      <c r="J22" s="239"/>
      <c r="K22" s="237">
        <f t="shared" si="1"/>
        <v>0</v>
      </c>
      <c r="L22" s="239"/>
      <c r="M22" s="237">
        <f t="shared" si="2"/>
        <v>0</v>
      </c>
      <c r="N22" s="237">
        <f t="shared" si="3"/>
        <v>0</v>
      </c>
      <c r="O22" s="240">
        <v>0.2</v>
      </c>
      <c r="P22" s="241">
        <f t="shared" si="10"/>
        <v>0</v>
      </c>
      <c r="Q22" s="241">
        <f t="shared" si="11"/>
        <v>0</v>
      </c>
      <c r="R22" s="242">
        <f t="shared" si="4"/>
        <v>0</v>
      </c>
      <c r="S22" s="237">
        <f t="shared" si="5"/>
        <v>0</v>
      </c>
      <c r="T22" s="243">
        <v>0.3</v>
      </c>
      <c r="U22" s="242">
        <f t="shared" si="12"/>
        <v>0</v>
      </c>
      <c r="V22" s="237">
        <f t="shared" si="6"/>
        <v>0</v>
      </c>
    </row>
    <row r="23" spans="1:22" ht="15" customHeight="1">
      <c r="A23" s="224">
        <v>10</v>
      </c>
      <c r="B23" s="232"/>
      <c r="C23" s="246"/>
      <c r="D23" s="247"/>
      <c r="E23" s="235">
        <f t="shared" si="7"/>
        <v>0</v>
      </c>
      <c r="F23" s="236">
        <f t="shared" si="8"/>
        <v>0</v>
      </c>
      <c r="G23" s="237">
        <f t="shared" si="0"/>
        <v>0</v>
      </c>
      <c r="H23" s="238"/>
      <c r="I23" s="237">
        <f t="shared" si="9"/>
        <v>0</v>
      </c>
      <c r="J23" s="239"/>
      <c r="K23" s="237">
        <f t="shared" si="1"/>
        <v>0</v>
      </c>
      <c r="L23" s="239"/>
      <c r="M23" s="237">
        <f t="shared" si="2"/>
        <v>0</v>
      </c>
      <c r="N23" s="237">
        <f t="shared" si="3"/>
        <v>0</v>
      </c>
      <c r="O23" s="240">
        <v>0.2</v>
      </c>
      <c r="P23" s="241">
        <f t="shared" si="10"/>
        <v>0</v>
      </c>
      <c r="Q23" s="241">
        <f t="shared" si="11"/>
        <v>0</v>
      </c>
      <c r="R23" s="242">
        <f t="shared" si="4"/>
        <v>0</v>
      </c>
      <c r="S23" s="237">
        <f t="shared" si="5"/>
        <v>0</v>
      </c>
      <c r="T23" s="243">
        <v>0.3</v>
      </c>
      <c r="U23" s="242">
        <f t="shared" si="12"/>
        <v>0</v>
      </c>
      <c r="V23" s="237">
        <f t="shared" si="6"/>
        <v>0</v>
      </c>
    </row>
    <row r="24" spans="1:22" s="572" customFormat="1" ht="15" customHeight="1">
      <c r="A24" s="586"/>
      <c r="B24" s="603"/>
      <c r="C24" s="604" t="s">
        <v>193</v>
      </c>
      <c r="D24" s="605">
        <f t="shared" ref="D24:N24" si="13">SUM(D14:D23)</f>
        <v>15</v>
      </c>
      <c r="E24" s="606">
        <f t="shared" si="13"/>
        <v>2080</v>
      </c>
      <c r="F24" s="607">
        <f t="shared" si="13"/>
        <v>1992</v>
      </c>
      <c r="G24" s="608">
        <f t="shared" si="13"/>
        <v>29880</v>
      </c>
      <c r="H24" s="606">
        <f t="shared" si="13"/>
        <v>200</v>
      </c>
      <c r="I24" s="608">
        <f t="shared" si="13"/>
        <v>4500</v>
      </c>
      <c r="J24" s="606">
        <f t="shared" si="13"/>
        <v>40</v>
      </c>
      <c r="K24" s="608">
        <f t="shared" si="13"/>
        <v>600</v>
      </c>
      <c r="L24" s="606">
        <f t="shared" si="13"/>
        <v>48</v>
      </c>
      <c r="M24" s="608">
        <f t="shared" si="13"/>
        <v>720</v>
      </c>
      <c r="N24" s="608">
        <f t="shared" si="13"/>
        <v>35700</v>
      </c>
      <c r="O24" s="609">
        <f>SUM(P24/Q24)</f>
        <v>0.2</v>
      </c>
      <c r="P24" s="608">
        <f>SUM(P14:P23)</f>
        <v>8925</v>
      </c>
      <c r="Q24" s="608">
        <f>SUM(Q14:Q23)</f>
        <v>44625</v>
      </c>
      <c r="R24" s="606">
        <f>SUM(R14:R23)</f>
        <v>1394.4</v>
      </c>
      <c r="S24" s="608">
        <f>SUM(S14:S23)</f>
        <v>20916</v>
      </c>
      <c r="T24" s="609">
        <f>SUM(U24/F24)</f>
        <v>0.3</v>
      </c>
      <c r="U24" s="606">
        <f>SUM(U14:U23)</f>
        <v>597.6</v>
      </c>
      <c r="V24" s="608">
        <f>SUM(V14:V23)</f>
        <v>8964</v>
      </c>
    </row>
    <row r="25" spans="1:22" s="572" customFormat="1" ht="15" customHeight="1">
      <c r="A25" s="610"/>
      <c r="B25" s="611" t="s">
        <v>175</v>
      </c>
      <c r="C25" s="611" t="s">
        <v>175</v>
      </c>
      <c r="D25" s="611" t="s">
        <v>175</v>
      </c>
      <c r="E25" s="612"/>
      <c r="F25" s="612"/>
      <c r="G25" s="613"/>
      <c r="H25" s="612" t="s">
        <v>175</v>
      </c>
      <c r="I25" s="613"/>
      <c r="J25" s="613" t="s">
        <v>175</v>
      </c>
      <c r="K25" s="613"/>
      <c r="L25" s="613" t="s">
        <v>175</v>
      </c>
      <c r="M25" s="613"/>
      <c r="N25" s="612"/>
      <c r="O25" s="613" t="s">
        <v>175</v>
      </c>
      <c r="P25" s="612"/>
      <c r="Q25" s="612"/>
      <c r="R25" s="613"/>
      <c r="S25" s="613"/>
      <c r="T25" s="613" t="s">
        <v>175</v>
      </c>
      <c r="V25" s="613"/>
    </row>
    <row r="26" spans="1:22" s="594" customFormat="1" ht="13.35" customHeight="1">
      <c r="A26" s="586"/>
      <c r="B26" s="979" t="s">
        <v>200</v>
      </c>
      <c r="C26" s="614" t="s">
        <v>194</v>
      </c>
      <c r="D26" s="615" t="s">
        <v>177</v>
      </c>
      <c r="E26" s="615" t="s">
        <v>71</v>
      </c>
      <c r="F26" s="616" t="s">
        <v>178</v>
      </c>
      <c r="G26" s="617" t="s">
        <v>195</v>
      </c>
      <c r="H26" s="617" t="s">
        <v>180</v>
      </c>
      <c r="I26" s="617" t="s">
        <v>180</v>
      </c>
      <c r="J26" s="617" t="s">
        <v>181</v>
      </c>
      <c r="K26" s="617" t="s">
        <v>181</v>
      </c>
      <c r="L26" s="617" t="s">
        <v>182</v>
      </c>
      <c r="M26" s="617" t="s">
        <v>182</v>
      </c>
      <c r="N26" s="616" t="s">
        <v>183</v>
      </c>
      <c r="O26" s="592" t="s">
        <v>184</v>
      </c>
      <c r="P26" s="592" t="s">
        <v>184</v>
      </c>
      <c r="Q26" s="592" t="s">
        <v>185</v>
      </c>
      <c r="R26" s="617" t="s">
        <v>186</v>
      </c>
      <c r="S26" s="617" t="s">
        <v>186</v>
      </c>
      <c r="T26" s="617" t="s">
        <v>187</v>
      </c>
      <c r="U26" s="617" t="s">
        <v>187</v>
      </c>
      <c r="V26" s="618" t="s">
        <v>187</v>
      </c>
    </row>
    <row r="27" spans="1:22" s="594" customFormat="1" ht="13.35" customHeight="1">
      <c r="A27" s="595"/>
      <c r="B27" s="980"/>
      <c r="C27" s="619" t="s">
        <v>188</v>
      </c>
      <c r="D27" s="620" t="s">
        <v>189</v>
      </c>
      <c r="E27" s="620" t="s">
        <v>190</v>
      </c>
      <c r="F27" s="621" t="s">
        <v>190</v>
      </c>
      <c r="G27" s="622" t="s">
        <v>191</v>
      </c>
      <c r="H27" s="622" t="s">
        <v>190</v>
      </c>
      <c r="I27" s="622" t="s">
        <v>191</v>
      </c>
      <c r="J27" s="622" t="s">
        <v>190</v>
      </c>
      <c r="K27" s="622" t="s">
        <v>191</v>
      </c>
      <c r="L27" s="622" t="s">
        <v>190</v>
      </c>
      <c r="M27" s="622" t="s">
        <v>191</v>
      </c>
      <c r="N27" s="621" t="s">
        <v>191</v>
      </c>
      <c r="O27" s="601" t="s">
        <v>192</v>
      </c>
      <c r="P27" s="601" t="s">
        <v>191</v>
      </c>
      <c r="Q27" s="601" t="s">
        <v>191</v>
      </c>
      <c r="R27" s="622" t="s">
        <v>190</v>
      </c>
      <c r="S27" s="622" t="s">
        <v>191</v>
      </c>
      <c r="T27" s="622" t="s">
        <v>192</v>
      </c>
      <c r="U27" s="622" t="s">
        <v>190</v>
      </c>
      <c r="V27" s="623" t="s">
        <v>191</v>
      </c>
    </row>
    <row r="28" spans="1:22" ht="15" customHeight="1">
      <c r="A28" s="224">
        <v>1</v>
      </c>
      <c r="B28" s="249">
        <v>38</v>
      </c>
      <c r="C28" s="250" t="s">
        <v>244</v>
      </c>
      <c r="D28" s="251">
        <v>13</v>
      </c>
      <c r="E28" s="252">
        <f>SUM(B28*40)</f>
        <v>1520</v>
      </c>
      <c r="F28" s="253">
        <f t="shared" ref="F28:F35" si="14">SUM(E28-(J28+L28))</f>
        <v>1488</v>
      </c>
      <c r="G28" s="241">
        <f t="shared" ref="G28:G35" si="15">D28*F28</f>
        <v>19344</v>
      </c>
      <c r="H28" s="254">
        <v>150</v>
      </c>
      <c r="I28" s="241">
        <f>(D28*1.5)*H28</f>
        <v>2925</v>
      </c>
      <c r="J28" s="255">
        <v>0</v>
      </c>
      <c r="K28" s="241">
        <f t="shared" ref="K28:K35" si="16">D28*J28</f>
        <v>0</v>
      </c>
      <c r="L28" s="255">
        <v>32</v>
      </c>
      <c r="M28" s="241">
        <f t="shared" ref="M28:M35" si="17">D28*L28</f>
        <v>416</v>
      </c>
      <c r="N28" s="241">
        <f t="shared" ref="N28:N35" si="18">G28+I28+K28+M28</f>
        <v>22685</v>
      </c>
      <c r="O28" s="243">
        <v>0.2</v>
      </c>
      <c r="P28" s="241">
        <f t="shared" ref="P28" si="19">SUM(Q28-N28)</f>
        <v>5671.25</v>
      </c>
      <c r="Q28" s="241">
        <f t="shared" ref="Q28:Q37" si="20">SUM(N28/(1-O28))</f>
        <v>28356.25</v>
      </c>
      <c r="R28" s="256">
        <f t="shared" ref="R28:R35" si="21">F28-U28</f>
        <v>1041.5999999999999</v>
      </c>
      <c r="S28" s="241">
        <f t="shared" ref="S28:S35" si="22">D28*R28</f>
        <v>13540.8</v>
      </c>
      <c r="T28" s="243">
        <v>0.3</v>
      </c>
      <c r="U28" s="256">
        <f>F28*T28</f>
        <v>446.4</v>
      </c>
      <c r="V28" s="241">
        <f t="shared" ref="V28:V35" si="23">D28*U28</f>
        <v>5803.2</v>
      </c>
    </row>
    <row r="29" spans="1:22" ht="15" customHeight="1">
      <c r="A29" s="224">
        <v>2</v>
      </c>
      <c r="B29" s="232"/>
      <c r="C29" s="250"/>
      <c r="D29" s="234"/>
      <c r="E29" s="235">
        <f t="shared" ref="E29:E37" si="24">SUM(B29*40)</f>
        <v>0</v>
      </c>
      <c r="F29" s="236">
        <f t="shared" si="14"/>
        <v>0</v>
      </c>
      <c r="G29" s="237">
        <f t="shared" si="15"/>
        <v>0</v>
      </c>
      <c r="H29" s="254"/>
      <c r="I29" s="241">
        <f t="shared" ref="I29:I37" si="25">(D29*1.5)*H29</f>
        <v>0</v>
      </c>
      <c r="J29" s="239"/>
      <c r="K29" s="237">
        <f t="shared" si="16"/>
        <v>0</v>
      </c>
      <c r="L29" s="255"/>
      <c r="M29" s="237">
        <f t="shared" si="17"/>
        <v>0</v>
      </c>
      <c r="N29" s="237">
        <f t="shared" si="18"/>
        <v>0</v>
      </c>
      <c r="O29" s="243">
        <v>0.2</v>
      </c>
      <c r="P29" s="241">
        <f>SUM(Q29-N29)</f>
        <v>0</v>
      </c>
      <c r="Q29" s="241">
        <f t="shared" si="20"/>
        <v>0</v>
      </c>
      <c r="R29" s="242">
        <f t="shared" si="21"/>
        <v>0</v>
      </c>
      <c r="S29" s="237">
        <f t="shared" si="22"/>
        <v>0</v>
      </c>
      <c r="T29" s="243">
        <v>0.3</v>
      </c>
      <c r="U29" s="242">
        <f t="shared" ref="U29:U37" si="26">F29*T29</f>
        <v>0</v>
      </c>
      <c r="V29" s="237">
        <f t="shared" si="23"/>
        <v>0</v>
      </c>
    </row>
    <row r="30" spans="1:22" ht="15" customHeight="1">
      <c r="A30" s="224">
        <v>3</v>
      </c>
      <c r="B30" s="232"/>
      <c r="C30" s="250"/>
      <c r="D30" s="234"/>
      <c r="E30" s="235">
        <f t="shared" si="24"/>
        <v>0</v>
      </c>
      <c r="F30" s="236">
        <f t="shared" si="14"/>
        <v>0</v>
      </c>
      <c r="G30" s="237">
        <f t="shared" si="15"/>
        <v>0</v>
      </c>
      <c r="H30" s="254"/>
      <c r="I30" s="241">
        <f t="shared" si="25"/>
        <v>0</v>
      </c>
      <c r="J30" s="239"/>
      <c r="K30" s="237">
        <f t="shared" si="16"/>
        <v>0</v>
      </c>
      <c r="L30" s="255"/>
      <c r="M30" s="237">
        <f t="shared" si="17"/>
        <v>0</v>
      </c>
      <c r="N30" s="237">
        <f t="shared" si="18"/>
        <v>0</v>
      </c>
      <c r="O30" s="243">
        <v>0.2</v>
      </c>
      <c r="P30" s="241">
        <f t="shared" ref="P30:P37" si="27">SUM(Q30-N30)</f>
        <v>0</v>
      </c>
      <c r="Q30" s="241">
        <f t="shared" si="20"/>
        <v>0</v>
      </c>
      <c r="R30" s="242">
        <f t="shared" si="21"/>
        <v>0</v>
      </c>
      <c r="S30" s="237">
        <f t="shared" si="22"/>
        <v>0</v>
      </c>
      <c r="T30" s="243">
        <v>0.3</v>
      </c>
      <c r="U30" s="242">
        <f t="shared" si="26"/>
        <v>0</v>
      </c>
      <c r="V30" s="237">
        <f t="shared" si="23"/>
        <v>0</v>
      </c>
    </row>
    <row r="31" spans="1:22" ht="15" customHeight="1">
      <c r="A31" s="224">
        <v>4</v>
      </c>
      <c r="B31" s="232"/>
      <c r="C31" s="250"/>
      <c r="D31" s="234"/>
      <c r="E31" s="235">
        <f t="shared" si="24"/>
        <v>0</v>
      </c>
      <c r="F31" s="236">
        <f t="shared" si="14"/>
        <v>0</v>
      </c>
      <c r="G31" s="237">
        <f t="shared" si="15"/>
        <v>0</v>
      </c>
      <c r="H31" s="254"/>
      <c r="I31" s="241">
        <f t="shared" si="25"/>
        <v>0</v>
      </c>
      <c r="J31" s="239"/>
      <c r="K31" s="237">
        <f t="shared" si="16"/>
        <v>0</v>
      </c>
      <c r="L31" s="255"/>
      <c r="M31" s="237">
        <f t="shared" si="17"/>
        <v>0</v>
      </c>
      <c r="N31" s="237">
        <f t="shared" si="18"/>
        <v>0</v>
      </c>
      <c r="O31" s="243">
        <v>0.2</v>
      </c>
      <c r="P31" s="241">
        <f t="shared" si="27"/>
        <v>0</v>
      </c>
      <c r="Q31" s="241">
        <f t="shared" si="20"/>
        <v>0</v>
      </c>
      <c r="R31" s="242">
        <f t="shared" si="21"/>
        <v>0</v>
      </c>
      <c r="S31" s="237">
        <f t="shared" si="22"/>
        <v>0</v>
      </c>
      <c r="T31" s="243">
        <v>0.3</v>
      </c>
      <c r="U31" s="242">
        <f t="shared" si="26"/>
        <v>0</v>
      </c>
      <c r="V31" s="237">
        <f t="shared" si="23"/>
        <v>0</v>
      </c>
    </row>
    <row r="32" spans="1:22" ht="15" customHeight="1">
      <c r="A32" s="224">
        <v>5</v>
      </c>
      <c r="B32" s="232"/>
      <c r="C32" s="250"/>
      <c r="D32" s="234"/>
      <c r="E32" s="235">
        <f t="shared" si="24"/>
        <v>0</v>
      </c>
      <c r="F32" s="236">
        <f>SUM(E32-(J32+L32))</f>
        <v>0</v>
      </c>
      <c r="G32" s="237">
        <f t="shared" si="15"/>
        <v>0</v>
      </c>
      <c r="H32" s="254"/>
      <c r="I32" s="241">
        <f t="shared" si="25"/>
        <v>0</v>
      </c>
      <c r="J32" s="239"/>
      <c r="K32" s="237">
        <f t="shared" si="16"/>
        <v>0</v>
      </c>
      <c r="L32" s="255"/>
      <c r="M32" s="237">
        <f t="shared" si="17"/>
        <v>0</v>
      </c>
      <c r="N32" s="237">
        <f t="shared" si="18"/>
        <v>0</v>
      </c>
      <c r="O32" s="243">
        <v>0.2</v>
      </c>
      <c r="P32" s="241">
        <f t="shared" si="27"/>
        <v>0</v>
      </c>
      <c r="Q32" s="241">
        <f t="shared" si="20"/>
        <v>0</v>
      </c>
      <c r="R32" s="242">
        <f t="shared" si="21"/>
        <v>0</v>
      </c>
      <c r="S32" s="237">
        <f t="shared" si="22"/>
        <v>0</v>
      </c>
      <c r="T32" s="243">
        <v>0.3</v>
      </c>
      <c r="U32" s="242">
        <f t="shared" si="26"/>
        <v>0</v>
      </c>
      <c r="V32" s="237">
        <f t="shared" si="23"/>
        <v>0</v>
      </c>
    </row>
    <row r="33" spans="1:22" ht="15" customHeight="1">
      <c r="A33" s="224">
        <v>6</v>
      </c>
      <c r="B33" s="232"/>
      <c r="C33" s="250"/>
      <c r="D33" s="234"/>
      <c r="E33" s="235">
        <f t="shared" si="24"/>
        <v>0</v>
      </c>
      <c r="F33" s="236">
        <f t="shared" si="14"/>
        <v>0</v>
      </c>
      <c r="G33" s="237">
        <f t="shared" si="15"/>
        <v>0</v>
      </c>
      <c r="H33" s="254"/>
      <c r="I33" s="241">
        <f t="shared" si="25"/>
        <v>0</v>
      </c>
      <c r="J33" s="239"/>
      <c r="K33" s="237">
        <f t="shared" si="16"/>
        <v>0</v>
      </c>
      <c r="L33" s="255"/>
      <c r="M33" s="237">
        <f t="shared" si="17"/>
        <v>0</v>
      </c>
      <c r="N33" s="237">
        <f t="shared" si="18"/>
        <v>0</v>
      </c>
      <c r="O33" s="243">
        <v>0.2</v>
      </c>
      <c r="P33" s="241">
        <f t="shared" si="27"/>
        <v>0</v>
      </c>
      <c r="Q33" s="241">
        <f t="shared" si="20"/>
        <v>0</v>
      </c>
      <c r="R33" s="242">
        <f t="shared" si="21"/>
        <v>0</v>
      </c>
      <c r="S33" s="237">
        <f t="shared" si="22"/>
        <v>0</v>
      </c>
      <c r="T33" s="243">
        <v>0.3</v>
      </c>
      <c r="U33" s="242">
        <f t="shared" si="26"/>
        <v>0</v>
      </c>
      <c r="V33" s="237">
        <f t="shared" si="23"/>
        <v>0</v>
      </c>
    </row>
    <row r="34" spans="1:22" ht="15" customHeight="1">
      <c r="A34" s="224">
        <v>7</v>
      </c>
      <c r="B34" s="232"/>
      <c r="C34" s="250"/>
      <c r="D34" s="234"/>
      <c r="E34" s="235">
        <f t="shared" si="24"/>
        <v>0</v>
      </c>
      <c r="F34" s="236">
        <f t="shared" si="14"/>
        <v>0</v>
      </c>
      <c r="G34" s="237">
        <f t="shared" si="15"/>
        <v>0</v>
      </c>
      <c r="H34" s="254"/>
      <c r="I34" s="241">
        <f t="shared" si="25"/>
        <v>0</v>
      </c>
      <c r="J34" s="239"/>
      <c r="K34" s="237">
        <f t="shared" si="16"/>
        <v>0</v>
      </c>
      <c r="L34" s="255"/>
      <c r="M34" s="237">
        <f t="shared" si="17"/>
        <v>0</v>
      </c>
      <c r="N34" s="237">
        <f t="shared" si="18"/>
        <v>0</v>
      </c>
      <c r="O34" s="243">
        <v>0.2</v>
      </c>
      <c r="P34" s="241">
        <f t="shared" si="27"/>
        <v>0</v>
      </c>
      <c r="Q34" s="241">
        <f t="shared" si="20"/>
        <v>0</v>
      </c>
      <c r="R34" s="242">
        <f t="shared" si="21"/>
        <v>0</v>
      </c>
      <c r="S34" s="237">
        <f t="shared" si="22"/>
        <v>0</v>
      </c>
      <c r="T34" s="243">
        <v>0.3</v>
      </c>
      <c r="U34" s="242">
        <f t="shared" si="26"/>
        <v>0</v>
      </c>
      <c r="V34" s="237">
        <f t="shared" si="23"/>
        <v>0</v>
      </c>
    </row>
    <row r="35" spans="1:22" ht="15" customHeight="1">
      <c r="A35" s="224">
        <v>8</v>
      </c>
      <c r="B35" s="232"/>
      <c r="C35" s="245"/>
      <c r="D35" s="234"/>
      <c r="E35" s="235">
        <f t="shared" si="24"/>
        <v>0</v>
      </c>
      <c r="F35" s="236">
        <f t="shared" si="14"/>
        <v>0</v>
      </c>
      <c r="G35" s="237">
        <f t="shared" si="15"/>
        <v>0</v>
      </c>
      <c r="H35" s="238"/>
      <c r="I35" s="241">
        <f t="shared" si="25"/>
        <v>0</v>
      </c>
      <c r="J35" s="239"/>
      <c r="K35" s="237">
        <f t="shared" si="16"/>
        <v>0</v>
      </c>
      <c r="L35" s="239"/>
      <c r="M35" s="237">
        <f t="shared" si="17"/>
        <v>0</v>
      </c>
      <c r="N35" s="237">
        <f t="shared" si="18"/>
        <v>0</v>
      </c>
      <c r="O35" s="243">
        <v>0.2</v>
      </c>
      <c r="P35" s="241">
        <f t="shared" si="27"/>
        <v>0</v>
      </c>
      <c r="Q35" s="241">
        <f t="shared" si="20"/>
        <v>0</v>
      </c>
      <c r="R35" s="242">
        <f t="shared" si="21"/>
        <v>0</v>
      </c>
      <c r="S35" s="237">
        <f t="shared" si="22"/>
        <v>0</v>
      </c>
      <c r="T35" s="243">
        <v>0.3</v>
      </c>
      <c r="U35" s="242">
        <f t="shared" si="26"/>
        <v>0</v>
      </c>
      <c r="V35" s="237">
        <f t="shared" si="23"/>
        <v>0</v>
      </c>
    </row>
    <row r="36" spans="1:22" ht="15" customHeight="1">
      <c r="A36" s="224">
        <v>9</v>
      </c>
      <c r="B36" s="232"/>
      <c r="C36" s="245"/>
      <c r="D36" s="234"/>
      <c r="E36" s="235">
        <f t="shared" si="24"/>
        <v>0</v>
      </c>
      <c r="F36" s="236">
        <f>SUM(E36-(J36+L36))</f>
        <v>0</v>
      </c>
      <c r="G36" s="237">
        <f>D36*F36</f>
        <v>0</v>
      </c>
      <c r="H36" s="238"/>
      <c r="I36" s="241">
        <f t="shared" si="25"/>
        <v>0</v>
      </c>
      <c r="J36" s="239"/>
      <c r="K36" s="237">
        <f>D36*J36</f>
        <v>0</v>
      </c>
      <c r="L36" s="239"/>
      <c r="M36" s="237">
        <f>D36*L36</f>
        <v>0</v>
      </c>
      <c r="N36" s="237">
        <f>G36+I36+K36+M36</f>
        <v>0</v>
      </c>
      <c r="O36" s="243">
        <v>0.2</v>
      </c>
      <c r="P36" s="241">
        <f t="shared" si="27"/>
        <v>0</v>
      </c>
      <c r="Q36" s="241">
        <f t="shared" si="20"/>
        <v>0</v>
      </c>
      <c r="R36" s="242">
        <f>F36-U36</f>
        <v>0</v>
      </c>
      <c r="S36" s="237">
        <f>D36*R36</f>
        <v>0</v>
      </c>
      <c r="T36" s="243">
        <v>0.3</v>
      </c>
      <c r="U36" s="242">
        <f t="shared" si="26"/>
        <v>0</v>
      </c>
      <c r="V36" s="237">
        <f>D36*U36</f>
        <v>0</v>
      </c>
    </row>
    <row r="37" spans="1:22" ht="15" customHeight="1">
      <c r="A37" s="224">
        <v>10</v>
      </c>
      <c r="B37" s="232"/>
      <c r="C37" s="245"/>
      <c r="D37" s="234"/>
      <c r="E37" s="235">
        <f t="shared" si="24"/>
        <v>0</v>
      </c>
      <c r="F37" s="236">
        <f>SUM(E37-(J37+L37))</f>
        <v>0</v>
      </c>
      <c r="G37" s="237">
        <f>D37*F37</f>
        <v>0</v>
      </c>
      <c r="H37" s="238"/>
      <c r="I37" s="241">
        <f t="shared" si="25"/>
        <v>0</v>
      </c>
      <c r="J37" s="239"/>
      <c r="K37" s="237">
        <f>D37*J37</f>
        <v>0</v>
      </c>
      <c r="L37" s="239"/>
      <c r="M37" s="237">
        <f>D37*L37</f>
        <v>0</v>
      </c>
      <c r="N37" s="237">
        <f>G37+I37+K37+M37</f>
        <v>0</v>
      </c>
      <c r="O37" s="243">
        <v>0.2</v>
      </c>
      <c r="P37" s="241">
        <f t="shared" si="27"/>
        <v>0</v>
      </c>
      <c r="Q37" s="241">
        <f t="shared" si="20"/>
        <v>0</v>
      </c>
      <c r="R37" s="242">
        <f>F37-U37</f>
        <v>0</v>
      </c>
      <c r="S37" s="237">
        <f>D37*R37</f>
        <v>0</v>
      </c>
      <c r="T37" s="243">
        <v>0.3</v>
      </c>
      <c r="U37" s="242">
        <f t="shared" si="26"/>
        <v>0</v>
      </c>
      <c r="V37" s="237">
        <f>D37*U37</f>
        <v>0</v>
      </c>
    </row>
    <row r="38" spans="1:22" s="572" customFormat="1" ht="15" customHeight="1">
      <c r="A38" s="586"/>
      <c r="B38" s="624"/>
      <c r="C38" s="625" t="s">
        <v>196</v>
      </c>
      <c r="D38" s="626">
        <f t="shared" ref="D38:N38" si="28">SUM(D28:D37)</f>
        <v>13</v>
      </c>
      <c r="E38" s="627">
        <f t="shared" si="28"/>
        <v>1520</v>
      </c>
      <c r="F38" s="628">
        <f t="shared" si="28"/>
        <v>1488</v>
      </c>
      <c r="G38" s="629">
        <f t="shared" si="28"/>
        <v>19344</v>
      </c>
      <c r="H38" s="627">
        <f t="shared" si="28"/>
        <v>150</v>
      </c>
      <c r="I38" s="629">
        <f t="shared" si="28"/>
        <v>2925</v>
      </c>
      <c r="J38" s="627">
        <f t="shared" si="28"/>
        <v>0</v>
      </c>
      <c r="K38" s="629">
        <f t="shared" si="28"/>
        <v>0</v>
      </c>
      <c r="L38" s="627">
        <f t="shared" si="28"/>
        <v>32</v>
      </c>
      <c r="M38" s="629">
        <f t="shared" si="28"/>
        <v>416</v>
      </c>
      <c r="N38" s="629">
        <f t="shared" si="28"/>
        <v>22685</v>
      </c>
      <c r="O38" s="609">
        <f>SUM(P38/Q38)</f>
        <v>0.2</v>
      </c>
      <c r="P38" s="629">
        <f>SUM(P28:P37)</f>
        <v>5671.25</v>
      </c>
      <c r="Q38" s="629">
        <f>SUM(Q28:Q37)</f>
        <v>28356.25</v>
      </c>
      <c r="R38" s="627">
        <f>SUM(R28:R37)</f>
        <v>1041.5999999999999</v>
      </c>
      <c r="S38" s="629">
        <f>SUM(S28:S37)</f>
        <v>13540.8</v>
      </c>
      <c r="T38" s="609">
        <f>SUM(U38/F38)</f>
        <v>0.3</v>
      </c>
      <c r="U38" s="627">
        <f>SUM(U28:U37)</f>
        <v>446.4</v>
      </c>
      <c r="V38" s="629">
        <f>SUM(V28:V37)</f>
        <v>5803.2</v>
      </c>
    </row>
    <row r="39" spans="1:22" s="572" customFormat="1" ht="15" customHeight="1">
      <c r="A39" s="610"/>
      <c r="B39" s="611" t="s">
        <v>175</v>
      </c>
      <c r="C39" s="611" t="s">
        <v>175</v>
      </c>
      <c r="D39" s="611" t="s">
        <v>175</v>
      </c>
      <c r="E39" s="612"/>
      <c r="F39" s="612"/>
      <c r="G39" s="613"/>
      <c r="H39" s="612" t="s">
        <v>175</v>
      </c>
      <c r="I39" s="613"/>
      <c r="J39" s="613" t="s">
        <v>175</v>
      </c>
      <c r="K39" s="613"/>
      <c r="L39" s="613" t="s">
        <v>175</v>
      </c>
      <c r="M39" s="613"/>
      <c r="N39" s="612"/>
      <c r="O39" s="613" t="s">
        <v>175</v>
      </c>
      <c r="P39" s="612"/>
      <c r="Q39" s="612"/>
      <c r="R39" s="613"/>
      <c r="S39" s="613"/>
      <c r="T39" s="613" t="s">
        <v>175</v>
      </c>
      <c r="V39" s="613"/>
    </row>
    <row r="40" spans="1:22" s="594" customFormat="1" ht="13.35" customHeight="1">
      <c r="A40" s="586"/>
      <c r="B40" s="979" t="s">
        <v>200</v>
      </c>
      <c r="C40" s="614" t="s">
        <v>197</v>
      </c>
      <c r="D40" s="615" t="s">
        <v>177</v>
      </c>
      <c r="E40" s="615" t="s">
        <v>71</v>
      </c>
      <c r="F40" s="616" t="s">
        <v>178</v>
      </c>
      <c r="G40" s="617" t="s">
        <v>195</v>
      </c>
      <c r="H40" s="617" t="s">
        <v>180</v>
      </c>
      <c r="I40" s="617" t="s">
        <v>180</v>
      </c>
      <c r="J40" s="617" t="s">
        <v>181</v>
      </c>
      <c r="K40" s="617" t="s">
        <v>181</v>
      </c>
      <c r="L40" s="617" t="s">
        <v>182</v>
      </c>
      <c r="M40" s="617" t="s">
        <v>182</v>
      </c>
      <c r="N40" s="616" t="s">
        <v>183</v>
      </c>
      <c r="O40" s="592" t="s">
        <v>184</v>
      </c>
      <c r="P40" s="592" t="s">
        <v>184</v>
      </c>
      <c r="Q40" s="592" t="s">
        <v>185</v>
      </c>
      <c r="R40" s="617" t="s">
        <v>186</v>
      </c>
      <c r="S40" s="617" t="s">
        <v>186</v>
      </c>
      <c r="T40" s="617" t="s">
        <v>187</v>
      </c>
      <c r="U40" s="617" t="s">
        <v>187</v>
      </c>
      <c r="V40" s="618" t="s">
        <v>187</v>
      </c>
    </row>
    <row r="41" spans="1:22" s="594" customFormat="1" ht="13.35" customHeight="1">
      <c r="A41" s="595"/>
      <c r="B41" s="980"/>
      <c r="C41" s="619" t="s">
        <v>188</v>
      </c>
      <c r="D41" s="620" t="s">
        <v>189</v>
      </c>
      <c r="E41" s="620" t="s">
        <v>190</v>
      </c>
      <c r="F41" s="621" t="s">
        <v>190</v>
      </c>
      <c r="G41" s="622" t="s">
        <v>191</v>
      </c>
      <c r="H41" s="622" t="s">
        <v>190</v>
      </c>
      <c r="I41" s="622" t="s">
        <v>191</v>
      </c>
      <c r="J41" s="622" t="s">
        <v>190</v>
      </c>
      <c r="K41" s="622" t="s">
        <v>191</v>
      </c>
      <c r="L41" s="622" t="s">
        <v>190</v>
      </c>
      <c r="M41" s="622" t="s">
        <v>191</v>
      </c>
      <c r="N41" s="621" t="s">
        <v>191</v>
      </c>
      <c r="O41" s="601" t="s">
        <v>192</v>
      </c>
      <c r="P41" s="601" t="s">
        <v>191</v>
      </c>
      <c r="Q41" s="601" t="s">
        <v>191</v>
      </c>
      <c r="R41" s="622" t="s">
        <v>190</v>
      </c>
      <c r="S41" s="622" t="s">
        <v>191</v>
      </c>
      <c r="T41" s="622" t="s">
        <v>192</v>
      </c>
      <c r="U41" s="622" t="s">
        <v>190</v>
      </c>
      <c r="V41" s="623" t="s">
        <v>191</v>
      </c>
    </row>
    <row r="42" spans="1:22" ht="15" customHeight="1">
      <c r="A42" s="224">
        <v>1</v>
      </c>
      <c r="B42" s="249">
        <v>26</v>
      </c>
      <c r="C42" s="250" t="s">
        <v>219</v>
      </c>
      <c r="D42" s="251">
        <v>10</v>
      </c>
      <c r="E42" s="252">
        <f>SUM(B42*40)</f>
        <v>1040</v>
      </c>
      <c r="F42" s="253">
        <f t="shared" ref="F42:F61" si="29">SUM(E42-(J42+L42))</f>
        <v>1040</v>
      </c>
      <c r="G42" s="241">
        <f t="shared" ref="G42:G61" si="30">D42*F42</f>
        <v>10400</v>
      </c>
      <c r="H42" s="254">
        <v>100</v>
      </c>
      <c r="I42" s="241">
        <f>(D42*1.5)*H42</f>
        <v>1500</v>
      </c>
      <c r="J42" s="255">
        <v>0</v>
      </c>
      <c r="K42" s="241">
        <f t="shared" ref="K42:K61" si="31">D42*J42</f>
        <v>0</v>
      </c>
      <c r="L42" s="255">
        <v>0</v>
      </c>
      <c r="M42" s="241">
        <f t="shared" ref="M42:M61" si="32">D42*L42</f>
        <v>0</v>
      </c>
      <c r="N42" s="241">
        <f t="shared" ref="N42:N61" si="33">G42+I42+K42+M42</f>
        <v>11900</v>
      </c>
      <c r="O42" s="243">
        <v>0.2</v>
      </c>
      <c r="P42" s="241">
        <f t="shared" ref="P42" si="34">SUM(Q42-N42)</f>
        <v>2975</v>
      </c>
      <c r="Q42" s="241">
        <f t="shared" ref="Q42" si="35">SUM(N42/(1-O42))</f>
        <v>14875</v>
      </c>
      <c r="R42" s="256">
        <f t="shared" ref="R42:R61" si="36">F42-U42</f>
        <v>728</v>
      </c>
      <c r="S42" s="241">
        <f t="shared" ref="S42:S61" si="37">D42*R42</f>
        <v>7280</v>
      </c>
      <c r="T42" s="243">
        <v>0.3</v>
      </c>
      <c r="U42" s="256">
        <f>F42*T42</f>
        <v>312</v>
      </c>
      <c r="V42" s="241">
        <f t="shared" ref="V42:V61" si="38">D42*U42</f>
        <v>3120</v>
      </c>
    </row>
    <row r="43" spans="1:22" ht="15" customHeight="1">
      <c r="A43" s="224">
        <v>2</v>
      </c>
      <c r="B43" s="232">
        <v>26</v>
      </c>
      <c r="C43" s="257" t="s">
        <v>220</v>
      </c>
      <c r="D43" s="251">
        <v>10</v>
      </c>
      <c r="E43" s="235">
        <f t="shared" ref="E43:E61" si="39">SUM(B43*40)</f>
        <v>1040</v>
      </c>
      <c r="F43" s="236">
        <f t="shared" si="29"/>
        <v>1040</v>
      </c>
      <c r="G43" s="237">
        <f t="shared" si="30"/>
        <v>10400</v>
      </c>
      <c r="H43" s="254">
        <v>100</v>
      </c>
      <c r="I43" s="241">
        <f t="shared" ref="I43:I61" si="40">(D43*1.5)*H43</f>
        <v>1500</v>
      </c>
      <c r="J43" s="239">
        <v>0</v>
      </c>
      <c r="K43" s="237">
        <f t="shared" si="31"/>
        <v>0</v>
      </c>
      <c r="L43" s="239">
        <v>0</v>
      </c>
      <c r="M43" s="237">
        <f t="shared" si="32"/>
        <v>0</v>
      </c>
      <c r="N43" s="237">
        <f t="shared" si="33"/>
        <v>11900</v>
      </c>
      <c r="O43" s="243">
        <v>0.2</v>
      </c>
      <c r="P43" s="241">
        <f t="shared" ref="P43:P61" si="41">SUM(Q43-N43)</f>
        <v>2975</v>
      </c>
      <c r="Q43" s="241">
        <f t="shared" ref="Q43:Q61" si="42">SUM(N43/(1-O43))</f>
        <v>14875</v>
      </c>
      <c r="R43" s="242">
        <f t="shared" si="36"/>
        <v>728</v>
      </c>
      <c r="S43" s="237">
        <f t="shared" si="37"/>
        <v>7280</v>
      </c>
      <c r="T43" s="243">
        <v>0.3</v>
      </c>
      <c r="U43" s="242">
        <f t="shared" ref="U43:U61" si="43">F43*T43</f>
        <v>312</v>
      </c>
      <c r="V43" s="237">
        <f t="shared" si="38"/>
        <v>3120</v>
      </c>
    </row>
    <row r="44" spans="1:22" ht="15" customHeight="1">
      <c r="A44" s="224">
        <v>3</v>
      </c>
      <c r="B44" s="232">
        <v>26</v>
      </c>
      <c r="C44" s="245" t="s">
        <v>221</v>
      </c>
      <c r="D44" s="251">
        <v>9</v>
      </c>
      <c r="E44" s="235">
        <f t="shared" si="39"/>
        <v>1040</v>
      </c>
      <c r="F44" s="236">
        <f t="shared" si="29"/>
        <v>1040</v>
      </c>
      <c r="G44" s="237">
        <f t="shared" si="30"/>
        <v>9360</v>
      </c>
      <c r="H44" s="254">
        <v>100</v>
      </c>
      <c r="I44" s="241">
        <f t="shared" si="40"/>
        <v>1350</v>
      </c>
      <c r="J44" s="239">
        <v>0</v>
      </c>
      <c r="K44" s="237">
        <f t="shared" si="31"/>
        <v>0</v>
      </c>
      <c r="L44" s="239">
        <v>0</v>
      </c>
      <c r="M44" s="237">
        <f t="shared" si="32"/>
        <v>0</v>
      </c>
      <c r="N44" s="237">
        <f t="shared" si="33"/>
        <v>10710</v>
      </c>
      <c r="O44" s="243">
        <v>0.2</v>
      </c>
      <c r="P44" s="241">
        <f t="shared" si="41"/>
        <v>2677.5</v>
      </c>
      <c r="Q44" s="241">
        <f t="shared" si="42"/>
        <v>13387.5</v>
      </c>
      <c r="R44" s="242">
        <f t="shared" si="36"/>
        <v>728</v>
      </c>
      <c r="S44" s="237">
        <f t="shared" si="37"/>
        <v>6552</v>
      </c>
      <c r="T44" s="243">
        <v>0.3</v>
      </c>
      <c r="U44" s="242">
        <f t="shared" si="43"/>
        <v>312</v>
      </c>
      <c r="V44" s="237">
        <f t="shared" si="38"/>
        <v>2808</v>
      </c>
    </row>
    <row r="45" spans="1:22" ht="15" customHeight="1">
      <c r="A45" s="224">
        <v>4</v>
      </c>
      <c r="B45" s="232"/>
      <c r="C45" s="245"/>
      <c r="D45" s="251"/>
      <c r="E45" s="235">
        <f t="shared" si="39"/>
        <v>0</v>
      </c>
      <c r="F45" s="236">
        <f t="shared" si="29"/>
        <v>0</v>
      </c>
      <c r="G45" s="237">
        <f t="shared" si="30"/>
        <v>0</v>
      </c>
      <c r="H45" s="254"/>
      <c r="I45" s="241">
        <f t="shared" si="40"/>
        <v>0</v>
      </c>
      <c r="J45" s="239"/>
      <c r="K45" s="237">
        <f t="shared" si="31"/>
        <v>0</v>
      </c>
      <c r="L45" s="239"/>
      <c r="M45" s="237">
        <f t="shared" si="32"/>
        <v>0</v>
      </c>
      <c r="N45" s="237">
        <f t="shared" si="33"/>
        <v>0</v>
      </c>
      <c r="O45" s="243">
        <v>0.2</v>
      </c>
      <c r="P45" s="241">
        <f t="shared" si="41"/>
        <v>0</v>
      </c>
      <c r="Q45" s="241">
        <f t="shared" si="42"/>
        <v>0</v>
      </c>
      <c r="R45" s="242">
        <f t="shared" si="36"/>
        <v>0</v>
      </c>
      <c r="S45" s="237">
        <f t="shared" si="37"/>
        <v>0</v>
      </c>
      <c r="T45" s="243">
        <v>0.3</v>
      </c>
      <c r="U45" s="242">
        <f t="shared" si="43"/>
        <v>0</v>
      </c>
      <c r="V45" s="237">
        <f t="shared" si="38"/>
        <v>0</v>
      </c>
    </row>
    <row r="46" spans="1:22" ht="15" customHeight="1">
      <c r="A46" s="224">
        <v>5</v>
      </c>
      <c r="B46" s="232"/>
      <c r="C46" s="244"/>
      <c r="D46" s="251"/>
      <c r="E46" s="235">
        <f t="shared" si="39"/>
        <v>0</v>
      </c>
      <c r="F46" s="236">
        <f t="shared" si="29"/>
        <v>0</v>
      </c>
      <c r="G46" s="237">
        <f t="shared" si="30"/>
        <v>0</v>
      </c>
      <c r="H46" s="254"/>
      <c r="I46" s="241">
        <f t="shared" si="40"/>
        <v>0</v>
      </c>
      <c r="J46" s="239"/>
      <c r="K46" s="237">
        <f t="shared" si="31"/>
        <v>0</v>
      </c>
      <c r="L46" s="239"/>
      <c r="M46" s="237">
        <f t="shared" si="32"/>
        <v>0</v>
      </c>
      <c r="N46" s="237">
        <f t="shared" si="33"/>
        <v>0</v>
      </c>
      <c r="O46" s="243">
        <v>0.2</v>
      </c>
      <c r="P46" s="241">
        <f t="shared" si="41"/>
        <v>0</v>
      </c>
      <c r="Q46" s="241">
        <f t="shared" si="42"/>
        <v>0</v>
      </c>
      <c r="R46" s="242">
        <f t="shared" si="36"/>
        <v>0</v>
      </c>
      <c r="S46" s="237">
        <f t="shared" si="37"/>
        <v>0</v>
      </c>
      <c r="T46" s="243">
        <v>0.3</v>
      </c>
      <c r="U46" s="242">
        <f t="shared" si="43"/>
        <v>0</v>
      </c>
      <c r="V46" s="237">
        <f t="shared" si="38"/>
        <v>0</v>
      </c>
    </row>
    <row r="47" spans="1:22" ht="15" customHeight="1">
      <c r="A47" s="224">
        <v>6</v>
      </c>
      <c r="B47" s="232"/>
      <c r="C47" s="245"/>
      <c r="D47" s="251"/>
      <c r="E47" s="235">
        <f t="shared" si="39"/>
        <v>0</v>
      </c>
      <c r="F47" s="236">
        <f t="shared" si="29"/>
        <v>0</v>
      </c>
      <c r="G47" s="237">
        <f t="shared" si="30"/>
        <v>0</v>
      </c>
      <c r="H47" s="254"/>
      <c r="I47" s="241">
        <f t="shared" si="40"/>
        <v>0</v>
      </c>
      <c r="J47" s="239"/>
      <c r="K47" s="237">
        <f t="shared" si="31"/>
        <v>0</v>
      </c>
      <c r="L47" s="239"/>
      <c r="M47" s="237">
        <f t="shared" si="32"/>
        <v>0</v>
      </c>
      <c r="N47" s="237">
        <f t="shared" si="33"/>
        <v>0</v>
      </c>
      <c r="O47" s="243">
        <v>0.2</v>
      </c>
      <c r="P47" s="241">
        <f t="shared" si="41"/>
        <v>0</v>
      </c>
      <c r="Q47" s="241">
        <f t="shared" si="42"/>
        <v>0</v>
      </c>
      <c r="R47" s="242">
        <f t="shared" si="36"/>
        <v>0</v>
      </c>
      <c r="S47" s="237">
        <f t="shared" si="37"/>
        <v>0</v>
      </c>
      <c r="T47" s="243">
        <v>0.3</v>
      </c>
      <c r="U47" s="242">
        <f t="shared" si="43"/>
        <v>0</v>
      </c>
      <c r="V47" s="237">
        <f t="shared" si="38"/>
        <v>0</v>
      </c>
    </row>
    <row r="48" spans="1:22" ht="15" customHeight="1">
      <c r="A48" s="224">
        <v>7</v>
      </c>
      <c r="B48" s="232"/>
      <c r="C48" s="245"/>
      <c r="D48" s="251"/>
      <c r="E48" s="235">
        <f t="shared" si="39"/>
        <v>0</v>
      </c>
      <c r="F48" s="236">
        <f t="shared" si="29"/>
        <v>0</v>
      </c>
      <c r="G48" s="237">
        <f t="shared" si="30"/>
        <v>0</v>
      </c>
      <c r="H48" s="254"/>
      <c r="I48" s="241">
        <f t="shared" si="40"/>
        <v>0</v>
      </c>
      <c r="J48" s="239"/>
      <c r="K48" s="237">
        <f t="shared" si="31"/>
        <v>0</v>
      </c>
      <c r="L48" s="239"/>
      <c r="M48" s="237">
        <f t="shared" si="32"/>
        <v>0</v>
      </c>
      <c r="N48" s="237">
        <f t="shared" si="33"/>
        <v>0</v>
      </c>
      <c r="O48" s="243">
        <v>0.2</v>
      </c>
      <c r="P48" s="241">
        <f t="shared" si="41"/>
        <v>0</v>
      </c>
      <c r="Q48" s="241">
        <f t="shared" si="42"/>
        <v>0</v>
      </c>
      <c r="R48" s="242">
        <f t="shared" si="36"/>
        <v>0</v>
      </c>
      <c r="S48" s="237">
        <f t="shared" si="37"/>
        <v>0</v>
      </c>
      <c r="T48" s="243">
        <v>0.3</v>
      </c>
      <c r="U48" s="242">
        <f t="shared" si="43"/>
        <v>0</v>
      </c>
      <c r="V48" s="237">
        <f t="shared" si="38"/>
        <v>0</v>
      </c>
    </row>
    <row r="49" spans="1:22" ht="15" customHeight="1">
      <c r="A49" s="224">
        <v>8</v>
      </c>
      <c r="B49" s="232"/>
      <c r="C49" s="245"/>
      <c r="D49" s="234"/>
      <c r="E49" s="235">
        <f t="shared" si="39"/>
        <v>0</v>
      </c>
      <c r="F49" s="236">
        <f t="shared" si="29"/>
        <v>0</v>
      </c>
      <c r="G49" s="237">
        <f t="shared" si="30"/>
        <v>0</v>
      </c>
      <c r="H49" s="238"/>
      <c r="I49" s="241">
        <f t="shared" si="40"/>
        <v>0</v>
      </c>
      <c r="J49" s="239"/>
      <c r="K49" s="237">
        <f t="shared" si="31"/>
        <v>0</v>
      </c>
      <c r="L49" s="239"/>
      <c r="M49" s="237">
        <f t="shared" si="32"/>
        <v>0</v>
      </c>
      <c r="N49" s="237">
        <f t="shared" si="33"/>
        <v>0</v>
      </c>
      <c r="O49" s="243">
        <v>0.2</v>
      </c>
      <c r="P49" s="241">
        <f t="shared" si="41"/>
        <v>0</v>
      </c>
      <c r="Q49" s="241">
        <f t="shared" si="42"/>
        <v>0</v>
      </c>
      <c r="R49" s="242">
        <f t="shared" si="36"/>
        <v>0</v>
      </c>
      <c r="S49" s="237">
        <f t="shared" si="37"/>
        <v>0</v>
      </c>
      <c r="T49" s="243">
        <v>0.3</v>
      </c>
      <c r="U49" s="242">
        <f t="shared" si="43"/>
        <v>0</v>
      </c>
      <c r="V49" s="237">
        <f t="shared" si="38"/>
        <v>0</v>
      </c>
    </row>
    <row r="50" spans="1:22" ht="15" customHeight="1">
      <c r="A50" s="224">
        <v>9</v>
      </c>
      <c r="B50" s="232"/>
      <c r="C50" s="245"/>
      <c r="D50" s="234"/>
      <c r="E50" s="235">
        <f t="shared" si="39"/>
        <v>0</v>
      </c>
      <c r="F50" s="236">
        <f t="shared" si="29"/>
        <v>0</v>
      </c>
      <c r="G50" s="237">
        <f t="shared" si="30"/>
        <v>0</v>
      </c>
      <c r="H50" s="238"/>
      <c r="I50" s="241">
        <f t="shared" si="40"/>
        <v>0</v>
      </c>
      <c r="J50" s="239"/>
      <c r="K50" s="237">
        <f t="shared" si="31"/>
        <v>0</v>
      </c>
      <c r="L50" s="239"/>
      <c r="M50" s="237">
        <f t="shared" si="32"/>
        <v>0</v>
      </c>
      <c r="N50" s="237">
        <f t="shared" si="33"/>
        <v>0</v>
      </c>
      <c r="O50" s="243">
        <v>0.2</v>
      </c>
      <c r="P50" s="241">
        <f t="shared" si="41"/>
        <v>0</v>
      </c>
      <c r="Q50" s="241">
        <f t="shared" si="42"/>
        <v>0</v>
      </c>
      <c r="R50" s="242">
        <f t="shared" si="36"/>
        <v>0</v>
      </c>
      <c r="S50" s="237">
        <f t="shared" si="37"/>
        <v>0</v>
      </c>
      <c r="T50" s="243">
        <v>0.3</v>
      </c>
      <c r="U50" s="242">
        <f t="shared" si="43"/>
        <v>0</v>
      </c>
      <c r="V50" s="237">
        <f t="shared" si="38"/>
        <v>0</v>
      </c>
    </row>
    <row r="51" spans="1:22" ht="15" customHeight="1">
      <c r="A51" s="224">
        <v>10</v>
      </c>
      <c r="B51" s="232"/>
      <c r="C51" s="245"/>
      <c r="D51" s="234"/>
      <c r="E51" s="235">
        <f t="shared" si="39"/>
        <v>0</v>
      </c>
      <c r="F51" s="236">
        <f t="shared" si="29"/>
        <v>0</v>
      </c>
      <c r="G51" s="237">
        <f t="shared" si="30"/>
        <v>0</v>
      </c>
      <c r="H51" s="238"/>
      <c r="I51" s="241">
        <f t="shared" si="40"/>
        <v>0</v>
      </c>
      <c r="J51" s="239"/>
      <c r="K51" s="237">
        <f t="shared" si="31"/>
        <v>0</v>
      </c>
      <c r="L51" s="239"/>
      <c r="M51" s="237">
        <f t="shared" si="32"/>
        <v>0</v>
      </c>
      <c r="N51" s="237">
        <f t="shared" si="33"/>
        <v>0</v>
      </c>
      <c r="O51" s="243">
        <v>0.2</v>
      </c>
      <c r="P51" s="241">
        <f t="shared" si="41"/>
        <v>0</v>
      </c>
      <c r="Q51" s="241">
        <f t="shared" si="42"/>
        <v>0</v>
      </c>
      <c r="R51" s="242">
        <f t="shared" si="36"/>
        <v>0</v>
      </c>
      <c r="S51" s="237">
        <f t="shared" si="37"/>
        <v>0</v>
      </c>
      <c r="T51" s="243">
        <v>0.3</v>
      </c>
      <c r="U51" s="242">
        <f t="shared" si="43"/>
        <v>0</v>
      </c>
      <c r="V51" s="237">
        <f t="shared" si="38"/>
        <v>0</v>
      </c>
    </row>
    <row r="52" spans="1:22" ht="15" customHeight="1">
      <c r="A52" s="224">
        <v>11</v>
      </c>
      <c r="B52" s="232"/>
      <c r="C52" s="245"/>
      <c r="D52" s="234"/>
      <c r="E52" s="235">
        <f t="shared" si="39"/>
        <v>0</v>
      </c>
      <c r="F52" s="236">
        <f t="shared" si="29"/>
        <v>0</v>
      </c>
      <c r="G52" s="237">
        <f t="shared" si="30"/>
        <v>0</v>
      </c>
      <c r="H52" s="238"/>
      <c r="I52" s="241">
        <f t="shared" si="40"/>
        <v>0</v>
      </c>
      <c r="J52" s="239"/>
      <c r="K52" s="237">
        <f t="shared" si="31"/>
        <v>0</v>
      </c>
      <c r="L52" s="239"/>
      <c r="M52" s="237">
        <f t="shared" si="32"/>
        <v>0</v>
      </c>
      <c r="N52" s="237">
        <f t="shared" si="33"/>
        <v>0</v>
      </c>
      <c r="O52" s="243">
        <v>0.2</v>
      </c>
      <c r="P52" s="241">
        <f t="shared" si="41"/>
        <v>0</v>
      </c>
      <c r="Q52" s="241">
        <f t="shared" si="42"/>
        <v>0</v>
      </c>
      <c r="R52" s="242">
        <f t="shared" si="36"/>
        <v>0</v>
      </c>
      <c r="S52" s="237">
        <f t="shared" si="37"/>
        <v>0</v>
      </c>
      <c r="T52" s="243">
        <v>0.3</v>
      </c>
      <c r="U52" s="242">
        <f t="shared" si="43"/>
        <v>0</v>
      </c>
      <c r="V52" s="237">
        <f t="shared" si="38"/>
        <v>0</v>
      </c>
    </row>
    <row r="53" spans="1:22" ht="15" customHeight="1">
      <c r="A53" s="224">
        <v>12</v>
      </c>
      <c r="B53" s="232"/>
      <c r="C53" s="245"/>
      <c r="D53" s="234"/>
      <c r="E53" s="235">
        <f t="shared" si="39"/>
        <v>0</v>
      </c>
      <c r="F53" s="236">
        <f t="shared" si="29"/>
        <v>0</v>
      </c>
      <c r="G53" s="237">
        <f t="shared" si="30"/>
        <v>0</v>
      </c>
      <c r="H53" s="238"/>
      <c r="I53" s="241">
        <f t="shared" si="40"/>
        <v>0</v>
      </c>
      <c r="J53" s="239"/>
      <c r="K53" s="237">
        <f t="shared" si="31"/>
        <v>0</v>
      </c>
      <c r="L53" s="239"/>
      <c r="M53" s="237">
        <f t="shared" si="32"/>
        <v>0</v>
      </c>
      <c r="N53" s="237">
        <f t="shared" si="33"/>
        <v>0</v>
      </c>
      <c r="O53" s="243">
        <v>0.2</v>
      </c>
      <c r="P53" s="241">
        <f t="shared" si="41"/>
        <v>0</v>
      </c>
      <c r="Q53" s="241">
        <f t="shared" si="42"/>
        <v>0</v>
      </c>
      <c r="R53" s="242">
        <f t="shared" si="36"/>
        <v>0</v>
      </c>
      <c r="S53" s="237">
        <f t="shared" si="37"/>
        <v>0</v>
      </c>
      <c r="T53" s="243">
        <v>0.3</v>
      </c>
      <c r="U53" s="242">
        <f t="shared" si="43"/>
        <v>0</v>
      </c>
      <c r="V53" s="237">
        <f t="shared" si="38"/>
        <v>0</v>
      </c>
    </row>
    <row r="54" spans="1:22" ht="15" customHeight="1">
      <c r="A54" s="224">
        <v>13</v>
      </c>
      <c r="B54" s="232"/>
      <c r="C54" s="244"/>
      <c r="D54" s="258"/>
      <c r="E54" s="235">
        <f t="shared" si="39"/>
        <v>0</v>
      </c>
      <c r="F54" s="236">
        <f t="shared" si="29"/>
        <v>0</v>
      </c>
      <c r="G54" s="237">
        <f t="shared" si="30"/>
        <v>0</v>
      </c>
      <c r="H54" s="238"/>
      <c r="I54" s="241">
        <f t="shared" si="40"/>
        <v>0</v>
      </c>
      <c r="J54" s="239"/>
      <c r="K54" s="237">
        <f t="shared" si="31"/>
        <v>0</v>
      </c>
      <c r="L54" s="239"/>
      <c r="M54" s="237">
        <f t="shared" si="32"/>
        <v>0</v>
      </c>
      <c r="N54" s="237">
        <f t="shared" si="33"/>
        <v>0</v>
      </c>
      <c r="O54" s="243">
        <v>0.2</v>
      </c>
      <c r="P54" s="241">
        <f t="shared" si="41"/>
        <v>0</v>
      </c>
      <c r="Q54" s="241">
        <f t="shared" si="42"/>
        <v>0</v>
      </c>
      <c r="R54" s="242">
        <f t="shared" si="36"/>
        <v>0</v>
      </c>
      <c r="S54" s="237">
        <f t="shared" si="37"/>
        <v>0</v>
      </c>
      <c r="T54" s="243">
        <v>0.3</v>
      </c>
      <c r="U54" s="242">
        <f t="shared" si="43"/>
        <v>0</v>
      </c>
      <c r="V54" s="237">
        <f t="shared" si="38"/>
        <v>0</v>
      </c>
    </row>
    <row r="55" spans="1:22" ht="15" customHeight="1">
      <c r="A55" s="224">
        <v>14</v>
      </c>
      <c r="B55" s="232"/>
      <c r="C55" s="257"/>
      <c r="D55" s="258"/>
      <c r="E55" s="235">
        <f t="shared" si="39"/>
        <v>0</v>
      </c>
      <c r="F55" s="236">
        <f t="shared" si="29"/>
        <v>0</v>
      </c>
      <c r="G55" s="237">
        <f t="shared" si="30"/>
        <v>0</v>
      </c>
      <c r="H55" s="238"/>
      <c r="I55" s="241">
        <f t="shared" si="40"/>
        <v>0</v>
      </c>
      <c r="J55" s="239"/>
      <c r="K55" s="237">
        <f t="shared" si="31"/>
        <v>0</v>
      </c>
      <c r="L55" s="239"/>
      <c r="M55" s="237">
        <f t="shared" si="32"/>
        <v>0</v>
      </c>
      <c r="N55" s="237">
        <f t="shared" si="33"/>
        <v>0</v>
      </c>
      <c r="O55" s="243">
        <v>0.2</v>
      </c>
      <c r="P55" s="241">
        <f t="shared" si="41"/>
        <v>0</v>
      </c>
      <c r="Q55" s="241">
        <f t="shared" si="42"/>
        <v>0</v>
      </c>
      <c r="R55" s="242">
        <f t="shared" si="36"/>
        <v>0</v>
      </c>
      <c r="S55" s="237">
        <f t="shared" si="37"/>
        <v>0</v>
      </c>
      <c r="T55" s="243">
        <v>0.3</v>
      </c>
      <c r="U55" s="242">
        <f t="shared" si="43"/>
        <v>0</v>
      </c>
      <c r="V55" s="237">
        <f t="shared" si="38"/>
        <v>0</v>
      </c>
    </row>
    <row r="56" spans="1:22" ht="15" customHeight="1">
      <c r="A56" s="224">
        <v>15</v>
      </c>
      <c r="B56" s="232"/>
      <c r="C56" s="257"/>
      <c r="D56" s="258"/>
      <c r="E56" s="235">
        <f t="shared" si="39"/>
        <v>0</v>
      </c>
      <c r="F56" s="236">
        <f t="shared" si="29"/>
        <v>0</v>
      </c>
      <c r="G56" s="237">
        <f t="shared" si="30"/>
        <v>0</v>
      </c>
      <c r="H56" s="238"/>
      <c r="I56" s="241">
        <f t="shared" si="40"/>
        <v>0</v>
      </c>
      <c r="J56" s="239"/>
      <c r="K56" s="237">
        <f t="shared" si="31"/>
        <v>0</v>
      </c>
      <c r="L56" s="239"/>
      <c r="M56" s="237">
        <f t="shared" si="32"/>
        <v>0</v>
      </c>
      <c r="N56" s="237">
        <f t="shared" si="33"/>
        <v>0</v>
      </c>
      <c r="O56" s="243">
        <v>0.2</v>
      </c>
      <c r="P56" s="241">
        <f t="shared" si="41"/>
        <v>0</v>
      </c>
      <c r="Q56" s="241">
        <f t="shared" si="42"/>
        <v>0</v>
      </c>
      <c r="R56" s="242">
        <f t="shared" si="36"/>
        <v>0</v>
      </c>
      <c r="S56" s="237">
        <f t="shared" si="37"/>
        <v>0</v>
      </c>
      <c r="T56" s="243">
        <v>0.3</v>
      </c>
      <c r="U56" s="242">
        <f t="shared" si="43"/>
        <v>0</v>
      </c>
      <c r="V56" s="237">
        <f t="shared" si="38"/>
        <v>0</v>
      </c>
    </row>
    <row r="57" spans="1:22" ht="15" customHeight="1">
      <c r="A57" s="224">
        <v>16</v>
      </c>
      <c r="B57" s="232"/>
      <c r="C57" s="257"/>
      <c r="D57" s="258"/>
      <c r="E57" s="235">
        <f t="shared" si="39"/>
        <v>0</v>
      </c>
      <c r="F57" s="236">
        <f t="shared" si="29"/>
        <v>0</v>
      </c>
      <c r="G57" s="237">
        <f t="shared" si="30"/>
        <v>0</v>
      </c>
      <c r="H57" s="238"/>
      <c r="I57" s="241">
        <f t="shared" si="40"/>
        <v>0</v>
      </c>
      <c r="J57" s="239"/>
      <c r="K57" s="237">
        <f t="shared" si="31"/>
        <v>0</v>
      </c>
      <c r="L57" s="239"/>
      <c r="M57" s="237">
        <f t="shared" si="32"/>
        <v>0</v>
      </c>
      <c r="N57" s="237">
        <f t="shared" si="33"/>
        <v>0</v>
      </c>
      <c r="O57" s="243">
        <v>0.2</v>
      </c>
      <c r="P57" s="241">
        <f t="shared" si="41"/>
        <v>0</v>
      </c>
      <c r="Q57" s="241">
        <f t="shared" si="42"/>
        <v>0</v>
      </c>
      <c r="R57" s="242">
        <f t="shared" si="36"/>
        <v>0</v>
      </c>
      <c r="S57" s="237">
        <f t="shared" si="37"/>
        <v>0</v>
      </c>
      <c r="T57" s="243">
        <v>0.3</v>
      </c>
      <c r="U57" s="242">
        <f t="shared" si="43"/>
        <v>0</v>
      </c>
      <c r="V57" s="237">
        <f t="shared" si="38"/>
        <v>0</v>
      </c>
    </row>
    <row r="58" spans="1:22" ht="15" customHeight="1">
      <c r="A58" s="224">
        <v>17</v>
      </c>
      <c r="B58" s="232"/>
      <c r="C58" s="257"/>
      <c r="D58" s="258"/>
      <c r="E58" s="235">
        <f t="shared" si="39"/>
        <v>0</v>
      </c>
      <c r="F58" s="236">
        <f t="shared" si="29"/>
        <v>0</v>
      </c>
      <c r="G58" s="237">
        <f t="shared" si="30"/>
        <v>0</v>
      </c>
      <c r="H58" s="238"/>
      <c r="I58" s="241">
        <f t="shared" si="40"/>
        <v>0</v>
      </c>
      <c r="J58" s="239"/>
      <c r="K58" s="237">
        <f t="shared" si="31"/>
        <v>0</v>
      </c>
      <c r="L58" s="239"/>
      <c r="M58" s="237">
        <f t="shared" si="32"/>
        <v>0</v>
      </c>
      <c r="N58" s="237">
        <f t="shared" si="33"/>
        <v>0</v>
      </c>
      <c r="O58" s="243">
        <v>0.2</v>
      </c>
      <c r="P58" s="241">
        <f t="shared" si="41"/>
        <v>0</v>
      </c>
      <c r="Q58" s="241">
        <f t="shared" si="42"/>
        <v>0</v>
      </c>
      <c r="R58" s="242">
        <f t="shared" si="36"/>
        <v>0</v>
      </c>
      <c r="S58" s="237">
        <f t="shared" si="37"/>
        <v>0</v>
      </c>
      <c r="T58" s="243">
        <v>0.3</v>
      </c>
      <c r="U58" s="242">
        <f t="shared" si="43"/>
        <v>0</v>
      </c>
      <c r="V58" s="237">
        <f t="shared" si="38"/>
        <v>0</v>
      </c>
    </row>
    <row r="59" spans="1:22" ht="15" customHeight="1">
      <c r="A59" s="224">
        <v>18</v>
      </c>
      <c r="B59" s="232"/>
      <c r="C59" s="257"/>
      <c r="D59" s="258"/>
      <c r="E59" s="235">
        <f t="shared" si="39"/>
        <v>0</v>
      </c>
      <c r="F59" s="236">
        <f t="shared" si="29"/>
        <v>0</v>
      </c>
      <c r="G59" s="237">
        <f t="shared" si="30"/>
        <v>0</v>
      </c>
      <c r="H59" s="238"/>
      <c r="I59" s="241">
        <f t="shared" si="40"/>
        <v>0</v>
      </c>
      <c r="J59" s="239"/>
      <c r="K59" s="237">
        <f t="shared" si="31"/>
        <v>0</v>
      </c>
      <c r="L59" s="239"/>
      <c r="M59" s="237">
        <f t="shared" si="32"/>
        <v>0</v>
      </c>
      <c r="N59" s="237">
        <f t="shared" si="33"/>
        <v>0</v>
      </c>
      <c r="O59" s="243">
        <v>0.2</v>
      </c>
      <c r="P59" s="241">
        <f t="shared" si="41"/>
        <v>0</v>
      </c>
      <c r="Q59" s="241">
        <f t="shared" si="42"/>
        <v>0</v>
      </c>
      <c r="R59" s="242">
        <f t="shared" si="36"/>
        <v>0</v>
      </c>
      <c r="S59" s="237">
        <f t="shared" si="37"/>
        <v>0</v>
      </c>
      <c r="T59" s="243">
        <v>0.3</v>
      </c>
      <c r="U59" s="242">
        <f t="shared" si="43"/>
        <v>0</v>
      </c>
      <c r="V59" s="237">
        <f t="shared" si="38"/>
        <v>0</v>
      </c>
    </row>
    <row r="60" spans="1:22" ht="15" customHeight="1">
      <c r="A60" s="224">
        <v>19</v>
      </c>
      <c r="B60" s="232"/>
      <c r="C60" s="257"/>
      <c r="D60" s="258"/>
      <c r="E60" s="235">
        <f t="shared" si="39"/>
        <v>0</v>
      </c>
      <c r="F60" s="236">
        <f t="shared" si="29"/>
        <v>0</v>
      </c>
      <c r="G60" s="237">
        <f t="shared" si="30"/>
        <v>0</v>
      </c>
      <c r="H60" s="238"/>
      <c r="I60" s="241">
        <f t="shared" si="40"/>
        <v>0</v>
      </c>
      <c r="J60" s="239"/>
      <c r="K60" s="237">
        <f t="shared" si="31"/>
        <v>0</v>
      </c>
      <c r="L60" s="239"/>
      <c r="M60" s="237">
        <f t="shared" si="32"/>
        <v>0</v>
      </c>
      <c r="N60" s="237">
        <f t="shared" si="33"/>
        <v>0</v>
      </c>
      <c r="O60" s="243">
        <v>0.2</v>
      </c>
      <c r="P60" s="241">
        <f t="shared" si="41"/>
        <v>0</v>
      </c>
      <c r="Q60" s="241">
        <f t="shared" si="42"/>
        <v>0</v>
      </c>
      <c r="R60" s="242">
        <f t="shared" si="36"/>
        <v>0</v>
      </c>
      <c r="S60" s="237">
        <f t="shared" si="37"/>
        <v>0</v>
      </c>
      <c r="T60" s="243">
        <v>0.3</v>
      </c>
      <c r="U60" s="242">
        <f t="shared" si="43"/>
        <v>0</v>
      </c>
      <c r="V60" s="237">
        <f t="shared" si="38"/>
        <v>0</v>
      </c>
    </row>
    <row r="61" spans="1:22" ht="15" customHeight="1">
      <c r="A61" s="224">
        <v>20</v>
      </c>
      <c r="B61" s="232"/>
      <c r="C61" s="257"/>
      <c r="D61" s="258"/>
      <c r="E61" s="235">
        <f t="shared" si="39"/>
        <v>0</v>
      </c>
      <c r="F61" s="236">
        <f t="shared" si="29"/>
        <v>0</v>
      </c>
      <c r="G61" s="237">
        <f t="shared" si="30"/>
        <v>0</v>
      </c>
      <c r="H61" s="238"/>
      <c r="I61" s="241">
        <f t="shared" si="40"/>
        <v>0</v>
      </c>
      <c r="J61" s="239"/>
      <c r="K61" s="237">
        <f t="shared" si="31"/>
        <v>0</v>
      </c>
      <c r="L61" s="239"/>
      <c r="M61" s="237">
        <f t="shared" si="32"/>
        <v>0</v>
      </c>
      <c r="N61" s="237">
        <f t="shared" si="33"/>
        <v>0</v>
      </c>
      <c r="O61" s="243">
        <v>0.2</v>
      </c>
      <c r="P61" s="241">
        <f t="shared" si="41"/>
        <v>0</v>
      </c>
      <c r="Q61" s="241">
        <f t="shared" si="42"/>
        <v>0</v>
      </c>
      <c r="R61" s="242">
        <f t="shared" si="36"/>
        <v>0</v>
      </c>
      <c r="S61" s="237">
        <f t="shared" si="37"/>
        <v>0</v>
      </c>
      <c r="T61" s="243">
        <v>0.3</v>
      </c>
      <c r="U61" s="242">
        <f t="shared" si="43"/>
        <v>0</v>
      </c>
      <c r="V61" s="237">
        <f t="shared" si="38"/>
        <v>0</v>
      </c>
    </row>
    <row r="62" spans="1:22" s="594" customFormat="1" ht="15" customHeight="1">
      <c r="A62" s="586"/>
      <c r="B62" s="624"/>
      <c r="C62" s="625" t="s">
        <v>199</v>
      </c>
      <c r="D62" s="626">
        <f t="shared" ref="D62:N62" si="44">SUM(D42:D61)</f>
        <v>29</v>
      </c>
      <c r="E62" s="627">
        <f t="shared" si="44"/>
        <v>3120</v>
      </c>
      <c r="F62" s="627">
        <f t="shared" si="44"/>
        <v>3120</v>
      </c>
      <c r="G62" s="629">
        <f t="shared" si="44"/>
        <v>30160</v>
      </c>
      <c r="H62" s="627">
        <f t="shared" si="44"/>
        <v>300</v>
      </c>
      <c r="I62" s="629">
        <f t="shared" si="44"/>
        <v>4350</v>
      </c>
      <c r="J62" s="627">
        <f t="shared" si="44"/>
        <v>0</v>
      </c>
      <c r="K62" s="629">
        <f t="shared" si="44"/>
        <v>0</v>
      </c>
      <c r="L62" s="627">
        <f t="shared" si="44"/>
        <v>0</v>
      </c>
      <c r="M62" s="629">
        <f t="shared" si="44"/>
        <v>0</v>
      </c>
      <c r="N62" s="629">
        <f t="shared" si="44"/>
        <v>34510</v>
      </c>
      <c r="O62" s="609">
        <f>SUM(P62/Q62)</f>
        <v>0.2</v>
      </c>
      <c r="P62" s="629">
        <f>SUM(P42:P61)</f>
        <v>8627.5</v>
      </c>
      <c r="Q62" s="629">
        <f>SUM(Q42:Q61)</f>
        <v>43137.5</v>
      </c>
      <c r="R62" s="627">
        <f>SUM(R42:R61)</f>
        <v>2184</v>
      </c>
      <c r="S62" s="629">
        <f>SUM(S42:S61)</f>
        <v>21112</v>
      </c>
      <c r="T62" s="609">
        <f>SUM(U62/F62)</f>
        <v>0.3</v>
      </c>
      <c r="U62" s="627">
        <f>SUM(U42:U61)</f>
        <v>936</v>
      </c>
      <c r="V62" s="629">
        <f>SUM(V42:V61)</f>
        <v>9048</v>
      </c>
    </row>
    <row r="63" spans="1:22" s="572" customFormat="1" ht="15" customHeight="1">
      <c r="A63" s="610"/>
      <c r="B63" s="611"/>
      <c r="C63" s="611"/>
      <c r="D63" s="611"/>
      <c r="E63" s="612"/>
      <c r="F63" s="612"/>
      <c r="G63" s="613"/>
      <c r="H63" s="612"/>
      <c r="I63" s="613"/>
      <c r="J63" s="613"/>
      <c r="K63" s="613"/>
      <c r="L63" s="613"/>
      <c r="M63" s="613"/>
      <c r="N63" s="612"/>
      <c r="O63" s="613"/>
      <c r="P63" s="612"/>
      <c r="Q63" s="612"/>
      <c r="R63" s="613"/>
      <c r="S63" s="613"/>
      <c r="T63" s="613"/>
      <c r="V63" s="613"/>
    </row>
    <row r="64" spans="1:22" s="594" customFormat="1" ht="13.35" customHeight="1">
      <c r="A64" s="586"/>
      <c r="B64" s="982" t="s">
        <v>699</v>
      </c>
      <c r="C64" s="983"/>
      <c r="D64" s="615" t="s">
        <v>177</v>
      </c>
      <c r="E64" s="615" t="s">
        <v>71</v>
      </c>
      <c r="F64" s="702" t="s">
        <v>178</v>
      </c>
      <c r="G64" s="617" t="s">
        <v>195</v>
      </c>
      <c r="H64" s="617" t="s">
        <v>180</v>
      </c>
      <c r="I64" s="617" t="s">
        <v>180</v>
      </c>
      <c r="J64" s="617" t="s">
        <v>181</v>
      </c>
      <c r="K64" s="617" t="s">
        <v>181</v>
      </c>
      <c r="L64" s="617" t="s">
        <v>182</v>
      </c>
      <c r="M64" s="617" t="s">
        <v>182</v>
      </c>
      <c r="N64" s="702" t="s">
        <v>183</v>
      </c>
      <c r="O64" s="592" t="s">
        <v>184</v>
      </c>
      <c r="P64" s="592" t="s">
        <v>184</v>
      </c>
      <c r="Q64" s="592" t="s">
        <v>185</v>
      </c>
      <c r="R64" s="617" t="s">
        <v>186</v>
      </c>
      <c r="S64" s="617" t="s">
        <v>186</v>
      </c>
      <c r="T64" s="713" t="s">
        <v>187</v>
      </c>
      <c r="U64" s="617" t="s">
        <v>187</v>
      </c>
      <c r="V64" s="618" t="s">
        <v>187</v>
      </c>
    </row>
    <row r="65" spans="1:23" s="594" customFormat="1" ht="13.35" customHeight="1">
      <c r="A65" s="595"/>
      <c r="B65" s="984"/>
      <c r="C65" s="985"/>
      <c r="D65" s="620" t="s">
        <v>189</v>
      </c>
      <c r="E65" s="620" t="s">
        <v>190</v>
      </c>
      <c r="F65" s="703" t="s">
        <v>190</v>
      </c>
      <c r="G65" s="622" t="s">
        <v>191</v>
      </c>
      <c r="H65" s="622" t="s">
        <v>190</v>
      </c>
      <c r="I65" s="622" t="s">
        <v>191</v>
      </c>
      <c r="J65" s="622" t="s">
        <v>190</v>
      </c>
      <c r="K65" s="622" t="s">
        <v>191</v>
      </c>
      <c r="L65" s="622" t="s">
        <v>190</v>
      </c>
      <c r="M65" s="622" t="s">
        <v>191</v>
      </c>
      <c r="N65" s="703" t="s">
        <v>191</v>
      </c>
      <c r="O65" s="601" t="s">
        <v>192</v>
      </c>
      <c r="P65" s="601" t="s">
        <v>191</v>
      </c>
      <c r="Q65" s="601" t="s">
        <v>191</v>
      </c>
      <c r="R65" s="622" t="s">
        <v>190</v>
      </c>
      <c r="S65" s="622" t="s">
        <v>191</v>
      </c>
      <c r="T65" s="714" t="s">
        <v>192</v>
      </c>
      <c r="U65" s="622" t="s">
        <v>190</v>
      </c>
      <c r="V65" s="623" t="s">
        <v>191</v>
      </c>
    </row>
    <row r="66" spans="1:23" s="594" customFormat="1" ht="27" customHeight="1">
      <c r="A66" s="586"/>
      <c r="B66" s="986"/>
      <c r="C66" s="987"/>
      <c r="D66" s="630">
        <f>SUM(D24+D38+D62)</f>
        <v>57</v>
      </c>
      <c r="E66" s="631">
        <f>E24+E38+E62</f>
        <v>6720</v>
      </c>
      <c r="F66" s="704">
        <f>F24+F38+F62</f>
        <v>6600</v>
      </c>
      <c r="G66" s="630">
        <f>SUM(G24+G38+G62)</f>
        <v>79384</v>
      </c>
      <c r="H66" s="631">
        <f t="shared" ref="H66:N66" si="45">H24+H38+H62</f>
        <v>650</v>
      </c>
      <c r="I66" s="630">
        <f t="shared" si="45"/>
        <v>11775</v>
      </c>
      <c r="J66" s="631">
        <f t="shared" si="45"/>
        <v>40</v>
      </c>
      <c r="K66" s="630">
        <f t="shared" si="45"/>
        <v>600</v>
      </c>
      <c r="L66" s="631">
        <f t="shared" si="45"/>
        <v>80</v>
      </c>
      <c r="M66" s="630">
        <f t="shared" si="45"/>
        <v>1136</v>
      </c>
      <c r="N66" s="708">
        <f t="shared" si="45"/>
        <v>92895</v>
      </c>
      <c r="O66" s="609">
        <f>SUM(P66/Q66)</f>
        <v>0.2</v>
      </c>
      <c r="P66" s="630">
        <f>P24+P38+P62</f>
        <v>23223.75</v>
      </c>
      <c r="Q66" s="630">
        <f>Q24+Q38+Q62</f>
        <v>116118.75</v>
      </c>
      <c r="R66" s="632">
        <f>R24+R38+R62</f>
        <v>4620</v>
      </c>
      <c r="S66" s="630">
        <f>S24+S38+S62</f>
        <v>55568.800000000003</v>
      </c>
      <c r="T66" s="715">
        <f>SUM(U66/F66)</f>
        <v>0.3</v>
      </c>
      <c r="U66" s="631">
        <f>U24+U38+U62</f>
        <v>1980</v>
      </c>
      <c r="V66" s="630">
        <f>V24+V38+V62</f>
        <v>23815.200000000001</v>
      </c>
    </row>
    <row r="67" spans="1:23">
      <c r="B67" s="259"/>
      <c r="C67" s="248"/>
      <c r="N67" s="472"/>
      <c r="O67" s="263"/>
      <c r="P67" s="263"/>
    </row>
    <row r="68" spans="1:23" ht="27" customHeight="1">
      <c r="B68" s="951" t="s">
        <v>769</v>
      </c>
      <c r="C68" s="951"/>
      <c r="D68" s="951"/>
      <c r="E68" s="950"/>
      <c r="F68" s="701">
        <v>65.84</v>
      </c>
      <c r="G68" s="952" t="s">
        <v>777</v>
      </c>
      <c r="H68" s="953"/>
      <c r="I68" s="953"/>
      <c r="J68" s="953"/>
      <c r="K68" s="951" t="s">
        <v>774</v>
      </c>
      <c r="L68" s="951"/>
      <c r="M68" s="950"/>
      <c r="N68" s="568">
        <f>SUM(N66/E66)</f>
        <v>13.823660714285714</v>
      </c>
      <c r="O68" s="949" t="s">
        <v>775</v>
      </c>
      <c r="P68" s="950"/>
      <c r="Q68" s="568">
        <f>SUM(Q66/E66)</f>
        <v>17.279575892857142</v>
      </c>
      <c r="R68" s="261"/>
      <c r="U68" s="264"/>
      <c r="V68" s="263"/>
      <c r="W68" s="248"/>
    </row>
    <row r="69" spans="1:23">
      <c r="B69" s="259"/>
      <c r="C69" s="248"/>
      <c r="N69" s="472"/>
      <c r="O69" s="263"/>
      <c r="P69" s="263"/>
      <c r="T69" s="570"/>
    </row>
    <row r="70" spans="1:23" ht="27" customHeight="1">
      <c r="B70" s="951" t="s">
        <v>770</v>
      </c>
      <c r="C70" s="951"/>
      <c r="D70" s="951"/>
      <c r="E70" s="950"/>
      <c r="F70" s="706">
        <f>SUM('Step 11 -Revenue &amp; Hours Pacing'!P16)</f>
        <v>0</v>
      </c>
      <c r="L70" s="947" t="s">
        <v>773</v>
      </c>
      <c r="M70" s="948"/>
      <c r="N70" s="705">
        <f>SUM('Step 2 - COGS Planning'!K13)</f>
        <v>0</v>
      </c>
      <c r="O70" s="949" t="s">
        <v>776</v>
      </c>
      <c r="P70" s="951"/>
      <c r="Q70" s="951"/>
      <c r="R70" s="951"/>
      <c r="S70" s="950"/>
      <c r="T70" s="571">
        <f>SUM(T66)</f>
        <v>0.3</v>
      </c>
    </row>
    <row r="71" spans="1:23">
      <c r="B71" s="259"/>
      <c r="C71" s="248"/>
      <c r="F71" s="572"/>
      <c r="N71" s="569"/>
      <c r="T71" s="570"/>
    </row>
    <row r="72" spans="1:23" ht="27" customHeight="1">
      <c r="B72" s="259"/>
      <c r="C72" s="947" t="s">
        <v>771</v>
      </c>
      <c r="D72" s="947"/>
      <c r="E72" s="948"/>
      <c r="F72" s="707">
        <f>SUM(F66-F70)</f>
        <v>6600</v>
      </c>
      <c r="G72" s="573" t="s">
        <v>778</v>
      </c>
      <c r="K72" s="947" t="s">
        <v>772</v>
      </c>
      <c r="L72" s="947"/>
      <c r="M72" s="948"/>
      <c r="N72" s="709">
        <f>SUM(N66-N70)</f>
        <v>92895</v>
      </c>
      <c r="O72" s="573" t="s">
        <v>778</v>
      </c>
      <c r="P72" s="471"/>
      <c r="R72" s="970"/>
      <c r="S72" s="970"/>
      <c r="T72" s="710"/>
      <c r="U72" s="711"/>
      <c r="V72" s="712"/>
    </row>
    <row r="73" spans="1:23">
      <c r="B73" s="259"/>
      <c r="C73" s="248"/>
    </row>
    <row r="74" spans="1:23" customFormat="1" ht="19.5" customHeight="1">
      <c r="A74" s="664" t="s">
        <v>737</v>
      </c>
      <c r="B74" s="4"/>
      <c r="C74" s="4"/>
      <c r="D74" s="4"/>
      <c r="E74" s="4"/>
      <c r="F74" s="4"/>
      <c r="G74" s="33"/>
      <c r="H74" s="33"/>
      <c r="I74" s="4"/>
      <c r="J74" s="6"/>
      <c r="K74" s="6"/>
      <c r="L74" s="4"/>
      <c r="M74" s="6"/>
      <c r="N74" s="4"/>
      <c r="O74" s="6"/>
      <c r="P74" s="4"/>
      <c r="Q74" s="211"/>
      <c r="R74" s="6"/>
    </row>
    <row r="75" spans="1:23" customFormat="1" ht="19.5" customHeight="1">
      <c r="A75" s="765"/>
      <c r="B75" s="766"/>
      <c r="C75" s="766"/>
      <c r="D75" s="766"/>
      <c r="E75" s="766"/>
      <c r="F75" s="766"/>
      <c r="G75" s="766"/>
      <c r="H75" s="766"/>
      <c r="I75" s="766"/>
      <c r="J75" s="766"/>
      <c r="K75" s="766"/>
      <c r="L75" s="766"/>
      <c r="M75" s="766"/>
      <c r="N75" s="766"/>
      <c r="O75" s="766"/>
      <c r="P75" s="766"/>
      <c r="Q75" s="766"/>
      <c r="R75" s="766"/>
      <c r="S75" s="766"/>
      <c r="T75" s="766"/>
      <c r="U75" s="766"/>
      <c r="V75" s="767"/>
      <c r="W75" s="120"/>
    </row>
    <row r="76" spans="1:23" customFormat="1" ht="19.5" customHeight="1">
      <c r="A76" s="768"/>
      <c r="B76" s="769"/>
      <c r="C76" s="769"/>
      <c r="D76" s="769"/>
      <c r="E76" s="769"/>
      <c r="F76" s="769"/>
      <c r="G76" s="769"/>
      <c r="H76" s="769"/>
      <c r="I76" s="769"/>
      <c r="J76" s="769"/>
      <c r="K76" s="769"/>
      <c r="L76" s="769"/>
      <c r="M76" s="769"/>
      <c r="N76" s="769"/>
      <c r="O76" s="769"/>
      <c r="P76" s="769"/>
      <c r="Q76" s="769"/>
      <c r="R76" s="769"/>
      <c r="S76" s="769"/>
      <c r="T76" s="769"/>
      <c r="U76" s="769"/>
      <c r="V76" s="770"/>
      <c r="W76" s="120"/>
    </row>
    <row r="77" spans="1:23" customFormat="1" ht="19.5" customHeight="1">
      <c r="A77" s="768"/>
      <c r="B77" s="769"/>
      <c r="C77" s="769"/>
      <c r="D77" s="769"/>
      <c r="E77" s="769"/>
      <c r="F77" s="769"/>
      <c r="G77" s="769"/>
      <c r="H77" s="769"/>
      <c r="I77" s="769"/>
      <c r="J77" s="769"/>
      <c r="K77" s="769"/>
      <c r="L77" s="769"/>
      <c r="M77" s="769"/>
      <c r="N77" s="769"/>
      <c r="O77" s="769"/>
      <c r="P77" s="769"/>
      <c r="Q77" s="769"/>
      <c r="R77" s="769"/>
      <c r="S77" s="769"/>
      <c r="T77" s="769"/>
      <c r="U77" s="769"/>
      <c r="V77" s="770"/>
      <c r="W77" s="120"/>
    </row>
    <row r="78" spans="1:23" customFormat="1" ht="19.5" customHeight="1">
      <c r="A78" s="768"/>
      <c r="B78" s="769"/>
      <c r="C78" s="769"/>
      <c r="D78" s="769"/>
      <c r="E78" s="769"/>
      <c r="F78" s="769"/>
      <c r="G78" s="769"/>
      <c r="H78" s="769"/>
      <c r="I78" s="769"/>
      <c r="J78" s="769"/>
      <c r="K78" s="769"/>
      <c r="L78" s="769"/>
      <c r="M78" s="769"/>
      <c r="N78" s="769"/>
      <c r="O78" s="769"/>
      <c r="P78" s="769"/>
      <c r="Q78" s="769"/>
      <c r="R78" s="769"/>
      <c r="S78" s="769"/>
      <c r="T78" s="769"/>
      <c r="U78" s="769"/>
      <c r="V78" s="770"/>
      <c r="W78" s="120"/>
    </row>
    <row r="79" spans="1:23" customFormat="1" ht="19.5" customHeight="1">
      <c r="A79" s="771"/>
      <c r="B79" s="772"/>
      <c r="C79" s="772"/>
      <c r="D79" s="772"/>
      <c r="E79" s="772"/>
      <c r="F79" s="772"/>
      <c r="G79" s="772"/>
      <c r="H79" s="772"/>
      <c r="I79" s="772"/>
      <c r="J79" s="772"/>
      <c r="K79" s="772"/>
      <c r="L79" s="772"/>
      <c r="M79" s="772"/>
      <c r="N79" s="772"/>
      <c r="O79" s="772"/>
      <c r="P79" s="772"/>
      <c r="Q79" s="772"/>
      <c r="R79" s="772"/>
      <c r="S79" s="772"/>
      <c r="T79" s="772"/>
      <c r="U79" s="772"/>
      <c r="V79" s="773"/>
      <c r="W79" s="120"/>
    </row>
    <row r="80" spans="1:23" customFormat="1" ht="19.5" customHeight="1">
      <c r="A80" s="33"/>
      <c r="B80" s="4"/>
      <c r="C80" s="4"/>
      <c r="D80" s="4"/>
      <c r="E80" s="4"/>
      <c r="F80" s="4"/>
      <c r="G80" s="33"/>
      <c r="H80" s="33"/>
      <c r="I80" s="4"/>
      <c r="J80" s="6"/>
      <c r="K80" s="6"/>
      <c r="L80" s="4"/>
      <c r="M80" s="6"/>
      <c r="N80" s="4"/>
      <c r="O80" s="6"/>
      <c r="P80" s="4"/>
      <c r="Q80" s="211"/>
    </row>
    <row r="81" spans="1:35" customFormat="1" ht="19.5" customHeight="1">
      <c r="A81" s="664" t="s">
        <v>738</v>
      </c>
      <c r="B81" s="4"/>
      <c r="C81" s="4"/>
      <c r="D81" s="4"/>
      <c r="E81" s="4"/>
      <c r="F81" s="4"/>
      <c r="G81" s="33"/>
      <c r="H81" s="33"/>
      <c r="I81" s="4"/>
      <c r="J81" s="6"/>
      <c r="K81" s="6"/>
      <c r="L81" s="4"/>
      <c r="M81" s="6"/>
      <c r="N81" s="4"/>
      <c r="O81" s="6"/>
      <c r="P81" s="4"/>
      <c r="Q81" s="211"/>
    </row>
    <row r="82" spans="1:35" customFormat="1" ht="19.5" customHeight="1">
      <c r="A82" s="765"/>
      <c r="B82" s="766"/>
      <c r="C82" s="766"/>
      <c r="D82" s="766"/>
      <c r="E82" s="766"/>
      <c r="F82" s="766"/>
      <c r="G82" s="766"/>
      <c r="H82" s="766"/>
      <c r="I82" s="766"/>
      <c r="J82" s="766"/>
      <c r="K82" s="766"/>
      <c r="L82" s="766"/>
      <c r="M82" s="766"/>
      <c r="N82" s="766"/>
      <c r="O82" s="766"/>
      <c r="P82" s="766"/>
      <c r="Q82" s="766"/>
      <c r="R82" s="766"/>
      <c r="S82" s="766"/>
      <c r="T82" s="766"/>
      <c r="U82" s="766"/>
      <c r="V82" s="767"/>
      <c r="W82" s="120"/>
    </row>
    <row r="83" spans="1:35" customFormat="1" ht="19.5" customHeight="1">
      <c r="A83" s="768"/>
      <c r="B83" s="769"/>
      <c r="C83" s="769"/>
      <c r="D83" s="769"/>
      <c r="E83" s="769"/>
      <c r="F83" s="769"/>
      <c r="G83" s="769"/>
      <c r="H83" s="769"/>
      <c r="I83" s="769"/>
      <c r="J83" s="769"/>
      <c r="K83" s="769"/>
      <c r="L83" s="769"/>
      <c r="M83" s="769"/>
      <c r="N83" s="769"/>
      <c r="O83" s="769"/>
      <c r="P83" s="769"/>
      <c r="Q83" s="769"/>
      <c r="R83" s="769"/>
      <c r="S83" s="769"/>
      <c r="T83" s="769"/>
      <c r="U83" s="769"/>
      <c r="V83" s="770"/>
      <c r="W83" s="120"/>
    </row>
    <row r="84" spans="1:35" customFormat="1" ht="19.5" customHeight="1">
      <c r="A84" s="768"/>
      <c r="B84" s="769"/>
      <c r="C84" s="769"/>
      <c r="D84" s="769"/>
      <c r="E84" s="769"/>
      <c r="F84" s="769"/>
      <c r="G84" s="769"/>
      <c r="H84" s="769"/>
      <c r="I84" s="769"/>
      <c r="J84" s="769"/>
      <c r="K84" s="769"/>
      <c r="L84" s="769"/>
      <c r="M84" s="769"/>
      <c r="N84" s="769"/>
      <c r="O84" s="769"/>
      <c r="P84" s="769"/>
      <c r="Q84" s="769"/>
      <c r="R84" s="769"/>
      <c r="S84" s="769"/>
      <c r="T84" s="769"/>
      <c r="U84" s="769"/>
      <c r="V84" s="770"/>
      <c r="W84" s="120"/>
    </row>
    <row r="85" spans="1:35" customFormat="1" ht="19.5" customHeight="1">
      <c r="A85" s="768"/>
      <c r="B85" s="769"/>
      <c r="C85" s="769"/>
      <c r="D85" s="769"/>
      <c r="E85" s="769"/>
      <c r="F85" s="769"/>
      <c r="G85" s="769"/>
      <c r="H85" s="769"/>
      <c r="I85" s="769"/>
      <c r="J85" s="769"/>
      <c r="K85" s="769"/>
      <c r="L85" s="769"/>
      <c r="M85" s="769"/>
      <c r="N85" s="769"/>
      <c r="O85" s="769"/>
      <c r="P85" s="769"/>
      <c r="Q85" s="769"/>
      <c r="R85" s="769"/>
      <c r="S85" s="769"/>
      <c r="T85" s="769"/>
      <c r="U85" s="769"/>
      <c r="V85" s="770"/>
      <c r="W85" s="120"/>
    </row>
    <row r="86" spans="1:35" customFormat="1" ht="19.5" customHeight="1">
      <c r="A86" s="771"/>
      <c r="B86" s="772"/>
      <c r="C86" s="772"/>
      <c r="D86" s="772"/>
      <c r="E86" s="772"/>
      <c r="F86" s="772"/>
      <c r="G86" s="772"/>
      <c r="H86" s="772"/>
      <c r="I86" s="772"/>
      <c r="J86" s="772"/>
      <c r="K86" s="772"/>
      <c r="L86" s="772"/>
      <c r="M86" s="772"/>
      <c r="N86" s="772"/>
      <c r="O86" s="772"/>
      <c r="P86" s="772"/>
      <c r="Q86" s="772"/>
      <c r="R86" s="772"/>
      <c r="S86" s="772"/>
      <c r="T86" s="772"/>
      <c r="U86" s="772"/>
      <c r="V86" s="773"/>
      <c r="W86" s="120"/>
    </row>
    <row r="87" spans="1:35">
      <c r="B87" s="259"/>
      <c r="C87" s="248"/>
      <c r="X87"/>
      <c r="Y87"/>
      <c r="Z87"/>
      <c r="AA87"/>
      <c r="AB87"/>
      <c r="AC87"/>
      <c r="AD87"/>
      <c r="AE87"/>
      <c r="AF87"/>
      <c r="AG87"/>
      <c r="AH87"/>
      <c r="AI87"/>
    </row>
    <row r="88" spans="1:35">
      <c r="B88" s="259"/>
      <c r="C88" s="248"/>
      <c r="X88"/>
      <c r="Y88"/>
      <c r="Z88"/>
      <c r="AA88"/>
      <c r="AB88"/>
      <c r="AC88"/>
      <c r="AD88"/>
      <c r="AE88"/>
      <c r="AF88"/>
      <c r="AG88"/>
      <c r="AH88"/>
      <c r="AI88"/>
    </row>
    <row r="89" spans="1:35">
      <c r="B89" s="259"/>
      <c r="C89" s="248"/>
      <c r="X89"/>
      <c r="Y89"/>
      <c r="Z89"/>
      <c r="AA89"/>
      <c r="AB89"/>
      <c r="AC89"/>
      <c r="AD89"/>
      <c r="AE89"/>
      <c r="AF89"/>
      <c r="AG89"/>
      <c r="AH89"/>
      <c r="AI89"/>
    </row>
    <row r="90" spans="1:35">
      <c r="B90" s="259"/>
      <c r="C90" s="248"/>
      <c r="X90"/>
      <c r="Y90"/>
      <c r="Z90"/>
      <c r="AA90"/>
      <c r="AB90"/>
      <c r="AC90"/>
      <c r="AD90"/>
      <c r="AE90"/>
      <c r="AF90"/>
      <c r="AG90"/>
      <c r="AH90"/>
      <c r="AI90"/>
    </row>
    <row r="91" spans="1:35">
      <c r="B91" s="259"/>
      <c r="C91" s="248"/>
    </row>
    <row r="92" spans="1:35">
      <c r="B92" s="259"/>
      <c r="C92" s="248"/>
    </row>
    <row r="93" spans="1:35">
      <c r="B93" s="259"/>
      <c r="C93" s="248"/>
    </row>
    <row r="94" spans="1:35">
      <c r="B94" s="259"/>
      <c r="C94" s="248"/>
    </row>
    <row r="95" spans="1:35">
      <c r="B95" s="259"/>
      <c r="C95" s="248"/>
    </row>
    <row r="96" spans="1:35">
      <c r="B96" s="259"/>
      <c r="C96" s="248"/>
    </row>
    <row r="97" spans="2:3">
      <c r="B97" s="259"/>
      <c r="C97" s="248"/>
    </row>
    <row r="98" spans="2:3">
      <c r="B98" s="259"/>
      <c r="C98" s="248"/>
    </row>
    <row r="99" spans="2:3">
      <c r="B99" s="259"/>
      <c r="C99" s="248"/>
    </row>
    <row r="100" spans="2:3">
      <c r="B100" s="259"/>
      <c r="C100" s="248"/>
    </row>
    <row r="101" spans="2:3">
      <c r="B101" s="259"/>
      <c r="C101" s="248"/>
    </row>
    <row r="102" spans="2:3">
      <c r="B102" s="259"/>
      <c r="C102" s="248"/>
    </row>
    <row r="103" spans="2:3">
      <c r="B103" s="259"/>
      <c r="C103" s="248"/>
    </row>
    <row r="104" spans="2:3">
      <c r="B104" s="259"/>
      <c r="C104" s="248"/>
    </row>
    <row r="105" spans="2:3">
      <c r="B105" s="259"/>
      <c r="C105" s="248"/>
    </row>
    <row r="106" spans="2:3">
      <c r="B106" s="259"/>
      <c r="C106" s="248"/>
    </row>
    <row r="107" spans="2:3">
      <c r="B107" s="259"/>
      <c r="C107" s="248"/>
    </row>
    <row r="108" spans="2:3">
      <c r="B108" s="259"/>
      <c r="C108" s="248"/>
    </row>
    <row r="109" spans="2:3">
      <c r="B109" s="259"/>
      <c r="C109" s="248"/>
    </row>
    <row r="110" spans="2:3">
      <c r="B110" s="259"/>
      <c r="C110" s="248"/>
    </row>
  </sheetData>
  <sheetProtection algorithmName="SHA-512" hashValue="fsmGgAGNhjA6rvOeFJh45qJi8pXrKnAsrIVXtVd0xP5ycIoMVbVwsxrB4qVIvbQc38AY/DnA5E+Kele8YKqspQ==" saltValue="9MirYIjzEcSsB1VmW9HuMw==" spinCount="100000" sheet="1" objects="1" scenarios="1"/>
  <mergeCells count="43">
    <mergeCell ref="Q1:Q2"/>
    <mergeCell ref="A75:V79"/>
    <mergeCell ref="A82:V86"/>
    <mergeCell ref="C1:G1"/>
    <mergeCell ref="R72:S72"/>
    <mergeCell ref="B5:H5"/>
    <mergeCell ref="B2:E3"/>
    <mergeCell ref="B7:H7"/>
    <mergeCell ref="B8:H8"/>
    <mergeCell ref="B9:H9"/>
    <mergeCell ref="B12:B13"/>
    <mergeCell ref="B26:B27"/>
    <mergeCell ref="B40:B41"/>
    <mergeCell ref="A1:B1"/>
    <mergeCell ref="B64:C66"/>
    <mergeCell ref="B6:H6"/>
    <mergeCell ref="B4:C4"/>
    <mergeCell ref="J5:M5"/>
    <mergeCell ref="O5:P5"/>
    <mergeCell ref="J6:M6"/>
    <mergeCell ref="J7:M7"/>
    <mergeCell ref="J8:M8"/>
    <mergeCell ref="J9:M9"/>
    <mergeCell ref="J10:M10"/>
    <mergeCell ref="O6:P6"/>
    <mergeCell ref="O7:P7"/>
    <mergeCell ref="O8:P8"/>
    <mergeCell ref="O9:P9"/>
    <mergeCell ref="C72:E72"/>
    <mergeCell ref="L70:M70"/>
    <mergeCell ref="O68:P68"/>
    <mergeCell ref="B68:E68"/>
    <mergeCell ref="K72:M72"/>
    <mergeCell ref="B70:E70"/>
    <mergeCell ref="K68:M68"/>
    <mergeCell ref="G68:J68"/>
    <mergeCell ref="O70:S70"/>
    <mergeCell ref="J1:M2"/>
    <mergeCell ref="O1:P2"/>
    <mergeCell ref="O3:P3"/>
    <mergeCell ref="O4:P4"/>
    <mergeCell ref="J3:M3"/>
    <mergeCell ref="J4:M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4"/>
  <sheetViews>
    <sheetView topLeftCell="B1" zoomScale="70" zoomScaleNormal="70" zoomScalePageLayoutView="80" workbookViewId="0">
      <pane ySplit="7" topLeftCell="A8" activePane="bottomLeft" state="frozen"/>
      <selection pane="bottomLeft" activeCell="F33" sqref="F33"/>
    </sheetView>
  </sheetViews>
  <sheetFormatPr defaultColWidth="8.85546875" defaultRowHeight="18.75"/>
  <cols>
    <col min="1" max="1" width="6.85546875" style="6" customWidth="1"/>
    <col min="2" max="2" width="50.7109375" style="33" bestFit="1" customWidth="1"/>
    <col min="3" max="3" width="4.42578125" style="4" customWidth="1"/>
    <col min="4" max="4" width="18.7109375" style="4" customWidth="1"/>
    <col min="5" max="5" width="4.42578125" style="4" customWidth="1"/>
    <col min="6" max="6" width="18.7109375" style="4" customWidth="1"/>
    <col min="7" max="7" width="4.42578125" style="4" customWidth="1"/>
    <col min="8" max="9" width="18.7109375" style="33" customWidth="1"/>
    <col min="10" max="10" width="4.42578125" style="4" customWidth="1"/>
    <col min="11" max="11" width="18.7109375" style="6" customWidth="1"/>
    <col min="12" max="12" width="21.5703125" style="6" customWidth="1"/>
    <col min="13" max="13" width="4.42578125" style="4" customWidth="1"/>
    <col min="14" max="14" width="18.7109375" style="6" customWidth="1"/>
    <col min="15" max="15" width="4.42578125" style="4" customWidth="1"/>
    <col min="16" max="16" width="15.7109375" style="4" customWidth="1"/>
    <col min="17" max="17" width="4.42578125" style="4" customWidth="1"/>
    <col min="18" max="18" width="60.28515625" style="6" customWidth="1"/>
  </cols>
  <sheetData>
    <row r="1" spans="1:18" ht="28.5" customHeight="1">
      <c r="A1" s="2"/>
      <c r="B1" s="3" t="str">
        <f>('Business Forecast Description'!B2)</f>
        <v>BUSINESS FORECASTING WORKBOOK</v>
      </c>
      <c r="H1" s="5"/>
      <c r="I1" s="5"/>
      <c r="K1" s="2"/>
    </row>
    <row r="2" spans="1:18" ht="18" customHeight="1">
      <c r="A2" s="7"/>
      <c r="B2" s="7"/>
      <c r="C2" s="8"/>
      <c r="D2" s="8"/>
      <c r="E2" s="8"/>
      <c r="F2" s="8"/>
      <c r="G2" s="8"/>
      <c r="H2" s="9"/>
      <c r="I2" s="9"/>
      <c r="J2" s="8"/>
      <c r="K2" s="9"/>
      <c r="L2" s="7"/>
      <c r="M2" s="8"/>
      <c r="N2" s="7"/>
      <c r="O2" s="8"/>
      <c r="P2" s="8"/>
      <c r="Q2" s="8"/>
      <c r="R2" s="7"/>
    </row>
    <row r="3" spans="1:18" ht="18" customHeight="1">
      <c r="A3" s="10"/>
      <c r="B3" s="745" t="s">
        <v>0</v>
      </c>
      <c r="C3" s="745"/>
      <c r="D3" s="745"/>
      <c r="E3" s="745"/>
      <c r="F3" s="745"/>
      <c r="G3" s="745"/>
      <c r="H3" s="745"/>
      <c r="I3" s="745"/>
      <c r="J3" s="11"/>
      <c r="K3" s="10"/>
      <c r="L3" s="60" t="s">
        <v>1</v>
      </c>
      <c r="M3" s="11"/>
      <c r="N3"/>
      <c r="O3" s="11"/>
      <c r="P3" s="11"/>
      <c r="Q3" s="11"/>
      <c r="R3" s="10"/>
    </row>
    <row r="4" spans="1:18" s="338" customFormat="1" ht="26.25">
      <c r="A4" s="337"/>
      <c r="B4" s="746">
        <f>('Business Forecast Description'!C5)</f>
        <v>0</v>
      </c>
      <c r="C4" s="746"/>
      <c r="D4" s="747"/>
      <c r="E4" s="747"/>
      <c r="F4" s="747"/>
      <c r="G4" s="747"/>
      <c r="H4" s="746"/>
      <c r="I4" s="746"/>
      <c r="J4" s="65"/>
      <c r="K4" s="318"/>
      <c r="L4" s="488">
        <f>('Business Forecast Description'!H2)</f>
        <v>0</v>
      </c>
      <c r="M4" s="65"/>
      <c r="N4" s="65"/>
      <c r="O4" s="65"/>
      <c r="P4" s="65"/>
      <c r="Q4" s="65"/>
      <c r="R4" s="318"/>
    </row>
    <row r="5" spans="1:18" ht="26.25">
      <c r="A5" s="2"/>
      <c r="B5" s="13"/>
      <c r="C5" s="13"/>
      <c r="D5" s="13"/>
      <c r="E5" s="13"/>
      <c r="F5" s="13"/>
      <c r="G5" s="13"/>
      <c r="H5" s="13"/>
      <c r="I5" s="13"/>
      <c r="J5" s="13"/>
      <c r="K5" s="13"/>
      <c r="L5" s="2"/>
      <c r="M5" s="13"/>
      <c r="N5" s="2"/>
      <c r="O5" s="13"/>
      <c r="P5" s="13"/>
      <c r="Q5" s="13"/>
      <c r="R5" s="2"/>
    </row>
    <row r="6" spans="1:18" s="338" customFormat="1" ht="27.75" customHeight="1">
      <c r="A6" s="337"/>
      <c r="B6" s="302" t="s">
        <v>3</v>
      </c>
      <c r="C6" s="317"/>
      <c r="D6" s="748">
        <f>SUM(K6-1)</f>
        <v>2018</v>
      </c>
      <c r="E6" s="750"/>
      <c r="F6" s="750"/>
      <c r="G6" s="750"/>
      <c r="H6" s="750"/>
      <c r="I6" s="749"/>
      <c r="J6" s="317"/>
      <c r="K6" s="748">
        <f>SUM('Business Forecast Description'!E2)</f>
        <v>2019</v>
      </c>
      <c r="L6" s="749"/>
      <c r="M6" s="317"/>
      <c r="N6" s="318"/>
      <c r="O6" s="317"/>
      <c r="P6" s="317"/>
      <c r="Q6" s="317"/>
      <c r="R6" s="318"/>
    </row>
    <row r="7" spans="1:18" ht="42" customHeight="1">
      <c r="A7" s="15"/>
      <c r="B7" s="300" t="s">
        <v>620</v>
      </c>
      <c r="C7" s="16"/>
      <c r="D7" s="490" t="s">
        <v>605</v>
      </c>
      <c r="E7" s="16"/>
      <c r="F7" s="490" t="s">
        <v>606</v>
      </c>
      <c r="G7" s="16"/>
      <c r="H7" s="490" t="s">
        <v>604</v>
      </c>
      <c r="I7" s="490" t="s">
        <v>225</v>
      </c>
      <c r="J7" s="16"/>
      <c r="K7" s="56" t="s">
        <v>224</v>
      </c>
      <c r="L7" s="18" t="s">
        <v>225</v>
      </c>
      <c r="M7" s="16"/>
      <c r="N7" s="18" t="s">
        <v>49</v>
      </c>
      <c r="O7" s="16"/>
      <c r="P7" s="311" t="s">
        <v>619</v>
      </c>
      <c r="Q7" s="16"/>
      <c r="R7" s="17" t="s">
        <v>5</v>
      </c>
    </row>
    <row r="8" spans="1:18" ht="24" customHeight="1">
      <c r="A8" s="442">
        <v>1</v>
      </c>
      <c r="B8" s="457" t="s">
        <v>562</v>
      </c>
      <c r="C8" s="20"/>
      <c r="D8" s="463">
        <v>0</v>
      </c>
      <c r="E8" s="20"/>
      <c r="F8" s="463">
        <v>0</v>
      </c>
      <c r="G8" s="20"/>
      <c r="H8" s="46">
        <f>SUM(D8+F8)</f>
        <v>0</v>
      </c>
      <c r="I8" s="66" t="str">
        <f>IF(H8=0,"",H8/H50)</f>
        <v/>
      </c>
      <c r="J8" s="47"/>
      <c r="K8" s="463">
        <v>0</v>
      </c>
      <c r="L8" s="66" t="str">
        <f>IF(K8=0,"",K8/K50)</f>
        <v/>
      </c>
      <c r="M8" s="20"/>
      <c r="N8" s="66" t="str">
        <f>IF(H8=0,"",(K8-H8)/H8)</f>
        <v/>
      </c>
      <c r="O8" s="20"/>
      <c r="P8" s="496"/>
      <c r="Q8" s="20"/>
      <c r="R8" s="477"/>
    </row>
    <row r="9" spans="1:18" ht="24" customHeight="1">
      <c r="A9" s="443">
        <v>2</v>
      </c>
      <c r="B9" s="444" t="s">
        <v>563</v>
      </c>
      <c r="C9" s="20"/>
      <c r="D9" s="463">
        <v>0</v>
      </c>
      <c r="E9" s="20"/>
      <c r="F9" s="463">
        <v>0</v>
      </c>
      <c r="G9" s="20"/>
      <c r="H9" s="46">
        <f t="shared" ref="H9:H50" si="0">SUM(D9+F9)</f>
        <v>0</v>
      </c>
      <c r="I9" s="66" t="str">
        <f>IF(H9=0,"",H9/H50)</f>
        <v/>
      </c>
      <c r="J9" s="47"/>
      <c r="K9" s="463">
        <v>0</v>
      </c>
      <c r="L9" s="66" t="str">
        <f>IF(K9=0,"",K9/K50)</f>
        <v/>
      </c>
      <c r="M9" s="20"/>
      <c r="N9" s="66" t="str">
        <f t="shared" ref="N9:N50" si="1">IF(H9=0,"",(K9-H9)/H9)</f>
        <v/>
      </c>
      <c r="O9" s="20"/>
      <c r="P9" s="495"/>
      <c r="Q9" s="20"/>
      <c r="R9" s="477"/>
    </row>
    <row r="10" spans="1:18" ht="24" customHeight="1">
      <c r="A10" s="443">
        <v>3</v>
      </c>
      <c r="B10" s="444" t="s">
        <v>564</v>
      </c>
      <c r="C10" s="20"/>
      <c r="D10" s="463">
        <v>0</v>
      </c>
      <c r="E10" s="20"/>
      <c r="F10" s="463">
        <v>0</v>
      </c>
      <c r="G10" s="20"/>
      <c r="H10" s="46">
        <f t="shared" si="0"/>
        <v>0</v>
      </c>
      <c r="I10" s="66" t="str">
        <f>IF(H10=0,"",H10/H50)</f>
        <v/>
      </c>
      <c r="J10" s="47"/>
      <c r="K10" s="463">
        <v>0</v>
      </c>
      <c r="L10" s="66" t="str">
        <f>IF(K10=0,"",K10/K50)</f>
        <v/>
      </c>
      <c r="M10" s="20"/>
      <c r="N10" s="66" t="str">
        <f t="shared" si="1"/>
        <v/>
      </c>
      <c r="O10" s="20"/>
      <c r="P10" s="495"/>
      <c r="Q10" s="20"/>
      <c r="R10" s="477"/>
    </row>
    <row r="11" spans="1:18" ht="24" customHeight="1">
      <c r="A11" s="445">
        <v>4</v>
      </c>
      <c r="B11" s="446" t="s">
        <v>565</v>
      </c>
      <c r="C11" s="20"/>
      <c r="D11" s="459">
        <v>0</v>
      </c>
      <c r="E11" s="20"/>
      <c r="F11" s="459">
        <v>0</v>
      </c>
      <c r="G11" s="20"/>
      <c r="H11" s="46">
        <f t="shared" si="0"/>
        <v>0</v>
      </c>
      <c r="I11" s="66" t="str">
        <f>IF(H11=0,"",H11/H50)</f>
        <v/>
      </c>
      <c r="J11" s="47"/>
      <c r="K11" s="459">
        <v>0</v>
      </c>
      <c r="L11" s="66" t="str">
        <f>IF(K11=0,"",K11/K50)</f>
        <v/>
      </c>
      <c r="M11" s="20"/>
      <c r="N11" s="66" t="str">
        <f t="shared" si="1"/>
        <v/>
      </c>
      <c r="O11" s="20"/>
      <c r="P11" s="495"/>
      <c r="Q11" s="20"/>
      <c r="R11" s="477"/>
    </row>
    <row r="12" spans="1:18" ht="24" customHeight="1">
      <c r="A12" s="445">
        <v>5</v>
      </c>
      <c r="B12" s="446" t="s">
        <v>566</v>
      </c>
      <c r="C12" s="20"/>
      <c r="D12" s="459">
        <v>0</v>
      </c>
      <c r="E12" s="20"/>
      <c r="F12" s="459">
        <v>0</v>
      </c>
      <c r="G12" s="20"/>
      <c r="H12" s="46">
        <f t="shared" si="0"/>
        <v>0</v>
      </c>
      <c r="I12" s="66" t="str">
        <f>IF(H12=0,"",H12/H50)</f>
        <v/>
      </c>
      <c r="J12" s="47"/>
      <c r="K12" s="459">
        <v>0</v>
      </c>
      <c r="L12" s="66" t="str">
        <f>IF(K12=0,"",K12/K50)</f>
        <v/>
      </c>
      <c r="M12" s="20"/>
      <c r="N12" s="66" t="str">
        <f t="shared" si="1"/>
        <v/>
      </c>
      <c r="O12" s="20"/>
      <c r="P12" s="495"/>
      <c r="Q12" s="20"/>
      <c r="R12" s="477"/>
    </row>
    <row r="13" spans="1:18" ht="24" customHeight="1">
      <c r="A13" s="445">
        <v>6</v>
      </c>
      <c r="B13" s="446" t="s">
        <v>567</v>
      </c>
      <c r="C13" s="20"/>
      <c r="D13" s="459">
        <v>0</v>
      </c>
      <c r="E13" s="20"/>
      <c r="F13" s="459">
        <v>0</v>
      </c>
      <c r="G13" s="20"/>
      <c r="H13" s="46">
        <f>SUM(D13+F13)</f>
        <v>0</v>
      </c>
      <c r="I13" s="66" t="str">
        <f>IF(H13=0,"",H13/H50)</f>
        <v/>
      </c>
      <c r="J13" s="47"/>
      <c r="K13" s="459">
        <v>0</v>
      </c>
      <c r="L13" s="66" t="str">
        <f>IF(K13=0,"",K13/K50)</f>
        <v/>
      </c>
      <c r="M13" s="20"/>
      <c r="N13" s="66" t="str">
        <f t="shared" si="1"/>
        <v/>
      </c>
      <c r="O13" s="20"/>
      <c r="P13" s="495"/>
      <c r="Q13" s="20"/>
      <c r="R13" s="477"/>
    </row>
    <row r="14" spans="1:18" ht="24" customHeight="1">
      <c r="A14" s="353">
        <v>7</v>
      </c>
      <c r="B14" s="115" t="s">
        <v>568</v>
      </c>
      <c r="C14" s="20"/>
      <c r="D14" s="1">
        <v>0</v>
      </c>
      <c r="E14" s="20"/>
      <c r="F14" s="1">
        <v>0</v>
      </c>
      <c r="G14" s="20"/>
      <c r="H14" s="46">
        <f t="shared" si="0"/>
        <v>0</v>
      </c>
      <c r="I14" s="66" t="str">
        <f>IF(H14=0,"",H14/H50)</f>
        <v/>
      </c>
      <c r="J14" s="47"/>
      <c r="K14" s="1">
        <v>0</v>
      </c>
      <c r="L14" s="66" t="str">
        <f>IF(K14=0,"",K14/K50)</f>
        <v/>
      </c>
      <c r="M14" s="20"/>
      <c r="N14" s="66" t="str">
        <f t="shared" si="1"/>
        <v/>
      </c>
      <c r="O14" s="20"/>
      <c r="P14" s="495"/>
      <c r="Q14" s="20"/>
      <c r="R14" s="477"/>
    </row>
    <row r="15" spans="1:18" ht="24" customHeight="1">
      <c r="A15" s="353">
        <v>8</v>
      </c>
      <c r="B15" s="115" t="s">
        <v>569</v>
      </c>
      <c r="C15" s="20"/>
      <c r="D15" s="1">
        <v>0</v>
      </c>
      <c r="E15" s="20"/>
      <c r="F15" s="1">
        <v>0</v>
      </c>
      <c r="G15" s="20"/>
      <c r="H15" s="46">
        <f t="shared" si="0"/>
        <v>0</v>
      </c>
      <c r="I15" s="66" t="str">
        <f>IF(H15=0,"",H15/H50)</f>
        <v/>
      </c>
      <c r="J15" s="47"/>
      <c r="K15" s="1">
        <v>0</v>
      </c>
      <c r="L15" s="66" t="str">
        <f>IF(K15=0,"",K15/K50)</f>
        <v/>
      </c>
      <c r="M15" s="20"/>
      <c r="N15" s="66" t="str">
        <f t="shared" si="1"/>
        <v/>
      </c>
      <c r="O15" s="20"/>
      <c r="P15" s="495"/>
      <c r="Q15" s="20"/>
      <c r="R15" s="477"/>
    </row>
    <row r="16" spans="1:18" ht="24" customHeight="1">
      <c r="A16" s="353">
        <v>9</v>
      </c>
      <c r="B16" s="115" t="s">
        <v>570</v>
      </c>
      <c r="C16" s="20"/>
      <c r="D16" s="1">
        <v>0</v>
      </c>
      <c r="E16" s="20"/>
      <c r="F16" s="1">
        <v>0</v>
      </c>
      <c r="G16" s="20"/>
      <c r="H16" s="46">
        <f t="shared" si="0"/>
        <v>0</v>
      </c>
      <c r="I16" s="66" t="str">
        <f>IF(H16=0,"",H16/H50)</f>
        <v/>
      </c>
      <c r="J16" s="47"/>
      <c r="K16" s="1">
        <v>0</v>
      </c>
      <c r="L16" s="66" t="str">
        <f>IF(K16=0,"",K16/K50)</f>
        <v/>
      </c>
      <c r="M16" s="20"/>
      <c r="N16" s="66" t="str">
        <f t="shared" si="1"/>
        <v/>
      </c>
      <c r="O16" s="20"/>
      <c r="P16" s="495"/>
      <c r="Q16" s="20"/>
      <c r="R16" s="477"/>
    </row>
    <row r="17" spans="1:18" s="486" customFormat="1" ht="24" customHeight="1">
      <c r="A17" s="480">
        <v>10</v>
      </c>
      <c r="B17" s="122" t="s">
        <v>601</v>
      </c>
      <c r="C17" s="481"/>
      <c r="D17" s="482">
        <v>0</v>
      </c>
      <c r="E17" s="481"/>
      <c r="F17" s="482">
        <v>0</v>
      </c>
      <c r="G17" s="481"/>
      <c r="H17" s="46">
        <f t="shared" si="0"/>
        <v>0</v>
      </c>
      <c r="I17" s="483" t="str">
        <f>IF(H17=0,"",H17/H50)</f>
        <v/>
      </c>
      <c r="J17" s="484"/>
      <c r="K17" s="482">
        <v>0</v>
      </c>
      <c r="L17" s="66" t="str">
        <f>IF(K17=0,"",K17/K50)</f>
        <v/>
      </c>
      <c r="M17" s="481"/>
      <c r="N17" s="485" t="str">
        <f t="shared" si="1"/>
        <v/>
      </c>
      <c r="O17" s="481"/>
      <c r="P17" s="496"/>
      <c r="Q17" s="481"/>
      <c r="R17" s="477"/>
    </row>
    <row r="18" spans="1:18" ht="24" customHeight="1">
      <c r="A18" s="448">
        <v>11</v>
      </c>
      <c r="B18" s="449" t="s">
        <v>571</v>
      </c>
      <c r="C18" s="20"/>
      <c r="D18" s="465">
        <v>0</v>
      </c>
      <c r="E18" s="20"/>
      <c r="F18" s="465">
        <v>0</v>
      </c>
      <c r="G18" s="20"/>
      <c r="H18" s="46">
        <f t="shared" si="0"/>
        <v>0</v>
      </c>
      <c r="I18" s="66" t="str">
        <f>IF(H18=0,"",H18/H50)</f>
        <v/>
      </c>
      <c r="J18" s="47"/>
      <c r="K18" s="465">
        <v>0</v>
      </c>
      <c r="L18" s="66" t="str">
        <f>IF(K18=0,"",K18/K50)</f>
        <v/>
      </c>
      <c r="M18" s="20"/>
      <c r="N18" s="438" t="str">
        <f t="shared" si="1"/>
        <v/>
      </c>
      <c r="O18" s="20"/>
      <c r="P18" s="495"/>
      <c r="Q18" s="20"/>
      <c r="R18" s="478"/>
    </row>
    <row r="19" spans="1:18" ht="24" customHeight="1">
      <c r="A19" s="448">
        <v>12</v>
      </c>
      <c r="B19" s="449" t="s">
        <v>572</v>
      </c>
      <c r="C19" s="20"/>
      <c r="D19" s="465">
        <v>0</v>
      </c>
      <c r="E19" s="20"/>
      <c r="F19" s="465">
        <v>0</v>
      </c>
      <c r="G19" s="20"/>
      <c r="H19" s="46">
        <f t="shared" si="0"/>
        <v>0</v>
      </c>
      <c r="I19" s="66" t="str">
        <f>IF(H19=0,"",H19/H50)</f>
        <v/>
      </c>
      <c r="J19" s="47"/>
      <c r="K19" s="465">
        <v>0</v>
      </c>
      <c r="L19" s="66" t="str">
        <f>IF(K19=0,"",K19/K50)</f>
        <v/>
      </c>
      <c r="M19" s="20"/>
      <c r="N19" s="438" t="str">
        <f t="shared" si="1"/>
        <v/>
      </c>
      <c r="O19" s="20"/>
      <c r="P19" s="495"/>
      <c r="Q19" s="20"/>
      <c r="R19" s="478"/>
    </row>
    <row r="20" spans="1:18" ht="24" customHeight="1">
      <c r="A20" s="447">
        <v>13</v>
      </c>
      <c r="B20" s="451" t="s">
        <v>607</v>
      </c>
      <c r="C20" s="20"/>
      <c r="D20" s="464">
        <v>0</v>
      </c>
      <c r="E20" s="20"/>
      <c r="F20" s="464">
        <v>0</v>
      </c>
      <c r="G20" s="20"/>
      <c r="H20" s="46">
        <f t="shared" si="0"/>
        <v>0</v>
      </c>
      <c r="I20" s="66" t="str">
        <f>IF(H20=0,"",H20/H50)</f>
        <v/>
      </c>
      <c r="J20" s="47"/>
      <c r="K20" s="464">
        <v>0</v>
      </c>
      <c r="L20" s="66" t="str">
        <f>IF(K20=0,"",K20/K50)</f>
        <v/>
      </c>
      <c r="M20" s="20"/>
      <c r="N20" s="438" t="str">
        <f t="shared" si="1"/>
        <v/>
      </c>
      <c r="O20" s="20"/>
      <c r="P20" s="495"/>
      <c r="Q20" s="20"/>
      <c r="R20" s="478"/>
    </row>
    <row r="21" spans="1:18" ht="24" customHeight="1">
      <c r="A21" s="447">
        <v>14</v>
      </c>
      <c r="B21" s="451" t="s">
        <v>608</v>
      </c>
      <c r="C21" s="20"/>
      <c r="D21" s="464">
        <v>0</v>
      </c>
      <c r="E21" s="20"/>
      <c r="F21" s="464">
        <v>0</v>
      </c>
      <c r="G21" s="20"/>
      <c r="H21" s="46">
        <f t="shared" si="0"/>
        <v>0</v>
      </c>
      <c r="I21" s="66" t="str">
        <f>IF(H21=0,"",H21/H50)</f>
        <v/>
      </c>
      <c r="J21" s="47"/>
      <c r="K21" s="464">
        <v>0</v>
      </c>
      <c r="L21" s="66" t="str">
        <f>IF(K21=0,"",K21/K50)</f>
        <v/>
      </c>
      <c r="M21" s="20"/>
      <c r="N21" s="438" t="str">
        <f t="shared" si="1"/>
        <v/>
      </c>
      <c r="O21" s="20"/>
      <c r="P21" s="495"/>
      <c r="Q21" s="20"/>
      <c r="R21" s="478"/>
    </row>
    <row r="22" spans="1:18" ht="24" customHeight="1">
      <c r="A22" s="447">
        <v>15</v>
      </c>
      <c r="B22" s="451" t="s">
        <v>609</v>
      </c>
      <c r="C22" s="20"/>
      <c r="D22" s="464">
        <v>0</v>
      </c>
      <c r="E22" s="20"/>
      <c r="F22" s="464">
        <v>0</v>
      </c>
      <c r="G22" s="20"/>
      <c r="H22" s="46">
        <f t="shared" si="0"/>
        <v>0</v>
      </c>
      <c r="I22" s="66" t="str">
        <f>IF(H22=0,"",H22/H50)</f>
        <v/>
      </c>
      <c r="J22" s="47"/>
      <c r="K22" s="464">
        <v>0</v>
      </c>
      <c r="L22" s="66" t="str">
        <f>IF(K22=0,"",K22/K50)</f>
        <v/>
      </c>
      <c r="M22" s="20"/>
      <c r="N22" s="438" t="str">
        <f t="shared" si="1"/>
        <v/>
      </c>
      <c r="O22" s="20"/>
      <c r="P22" s="495"/>
      <c r="Q22" s="20"/>
      <c r="R22" s="478"/>
    </row>
    <row r="23" spans="1:18" ht="24" customHeight="1">
      <c r="A23" s="447">
        <v>16</v>
      </c>
      <c r="B23" s="451" t="s">
        <v>610</v>
      </c>
      <c r="C23" s="20"/>
      <c r="D23" s="464">
        <v>0</v>
      </c>
      <c r="E23" s="20"/>
      <c r="F23" s="464">
        <v>0</v>
      </c>
      <c r="G23" s="20"/>
      <c r="H23" s="46">
        <f t="shared" si="0"/>
        <v>0</v>
      </c>
      <c r="I23" s="66" t="str">
        <f>IF(H23=0,"",H23/H50)</f>
        <v/>
      </c>
      <c r="J23" s="47"/>
      <c r="K23" s="464">
        <v>0</v>
      </c>
      <c r="L23" s="66" t="str">
        <f>IF(K23=0,"",K23/K50)</f>
        <v/>
      </c>
      <c r="M23" s="20"/>
      <c r="N23" s="438" t="str">
        <f t="shared" si="1"/>
        <v/>
      </c>
      <c r="O23" s="20"/>
      <c r="P23" s="495"/>
      <c r="Q23" s="20"/>
      <c r="R23" s="478"/>
    </row>
    <row r="24" spans="1:18" ht="24" customHeight="1">
      <c r="A24" s="447">
        <v>17</v>
      </c>
      <c r="B24" s="491" t="s">
        <v>611</v>
      </c>
      <c r="C24" s="20"/>
      <c r="D24" s="464">
        <v>0</v>
      </c>
      <c r="E24" s="20"/>
      <c r="F24" s="464">
        <v>0</v>
      </c>
      <c r="G24" s="20"/>
      <c r="H24" s="498">
        <f t="shared" si="0"/>
        <v>0</v>
      </c>
      <c r="I24" s="66" t="str">
        <f>IF(H24=0,"",H24/H50)</f>
        <v/>
      </c>
      <c r="J24" s="47"/>
      <c r="K24" s="464">
        <v>0</v>
      </c>
      <c r="L24" s="66" t="str">
        <f>IF(K24=0,"",K24/K50)</f>
        <v/>
      </c>
      <c r="M24" s="20"/>
      <c r="N24" s="66" t="str">
        <f t="shared" si="1"/>
        <v/>
      </c>
      <c r="O24" s="20"/>
      <c r="P24" s="495"/>
      <c r="Q24" s="20"/>
      <c r="R24" s="478"/>
    </row>
    <row r="25" spans="1:18" ht="24" customHeight="1">
      <c r="A25" s="447">
        <v>18</v>
      </c>
      <c r="B25" s="491" t="s">
        <v>612</v>
      </c>
      <c r="C25" s="20"/>
      <c r="D25" s="464">
        <v>0</v>
      </c>
      <c r="E25" s="20"/>
      <c r="F25" s="464">
        <v>0</v>
      </c>
      <c r="G25" s="20"/>
      <c r="H25" s="498">
        <f t="shared" si="0"/>
        <v>0</v>
      </c>
      <c r="I25" s="66" t="str">
        <f>IF(H25=0,"",H25/H50)</f>
        <v/>
      </c>
      <c r="J25" s="47"/>
      <c r="K25" s="464">
        <v>0</v>
      </c>
      <c r="L25" s="66" t="str">
        <f>IF(K25=0,"",K25/K50)</f>
        <v/>
      </c>
      <c r="M25" s="20"/>
      <c r="N25" s="66" t="str">
        <f t="shared" si="1"/>
        <v/>
      </c>
      <c r="O25" s="20"/>
      <c r="P25" s="495"/>
      <c r="Q25" s="20"/>
      <c r="R25" s="478"/>
    </row>
    <row r="26" spans="1:18" ht="24" customHeight="1">
      <c r="A26" s="447">
        <v>19</v>
      </c>
      <c r="B26" s="491" t="s">
        <v>613</v>
      </c>
      <c r="C26" s="20"/>
      <c r="D26" s="464">
        <v>0</v>
      </c>
      <c r="E26" s="20"/>
      <c r="F26" s="464">
        <v>0</v>
      </c>
      <c r="G26" s="20"/>
      <c r="H26" s="498">
        <f t="shared" si="0"/>
        <v>0</v>
      </c>
      <c r="I26" s="66" t="str">
        <f>IF(H26=0,"",H26/H50)</f>
        <v/>
      </c>
      <c r="J26" s="47"/>
      <c r="K26" s="464">
        <v>0</v>
      </c>
      <c r="L26" s="66" t="str">
        <f>IF(K26=0,"",K26/K50)</f>
        <v/>
      </c>
      <c r="M26" s="20"/>
      <c r="N26" s="66" t="str">
        <f t="shared" si="1"/>
        <v/>
      </c>
      <c r="O26" s="20"/>
      <c r="P26" s="495"/>
      <c r="Q26" s="20"/>
      <c r="R26" s="478"/>
    </row>
    <row r="27" spans="1:18" ht="24" customHeight="1">
      <c r="A27" s="447">
        <v>20</v>
      </c>
      <c r="B27" s="491" t="s">
        <v>614</v>
      </c>
      <c r="C27" s="20"/>
      <c r="D27" s="464">
        <v>0</v>
      </c>
      <c r="E27" s="20"/>
      <c r="F27" s="464">
        <v>0</v>
      </c>
      <c r="G27" s="20"/>
      <c r="H27" s="498">
        <f t="shared" si="0"/>
        <v>0</v>
      </c>
      <c r="I27" s="66" t="str">
        <f>IF(H27=0,"",H27/H50)</f>
        <v/>
      </c>
      <c r="J27" s="47"/>
      <c r="K27" s="464">
        <v>0</v>
      </c>
      <c r="L27" s="66" t="str">
        <f>IF(K27=0,"",K27/K50)</f>
        <v/>
      </c>
      <c r="M27" s="20"/>
      <c r="N27" s="66" t="str">
        <f t="shared" si="1"/>
        <v/>
      </c>
      <c r="O27" s="20"/>
      <c r="P27" s="495"/>
      <c r="Q27" s="20"/>
      <c r="R27" s="478"/>
    </row>
    <row r="28" spans="1:18" ht="24" customHeight="1">
      <c r="A28" s="476"/>
      <c r="B28" s="306" t="s">
        <v>238</v>
      </c>
      <c r="C28" s="20"/>
      <c r="D28" s="22">
        <f>SUM(D8:D27)</f>
        <v>0</v>
      </c>
      <c r="E28" s="20"/>
      <c r="F28" s="22">
        <f>SUM(F8:F27)</f>
        <v>0</v>
      </c>
      <c r="G28" s="20"/>
      <c r="H28" s="22">
        <f>SUM(D28+F28)</f>
        <v>0</v>
      </c>
      <c r="I28" s="71" t="str">
        <f>IF(H28=0,"",H28/H50)</f>
        <v/>
      </c>
      <c r="J28" s="23"/>
      <c r="K28" s="22">
        <f>SUM(K8:K27)</f>
        <v>0</v>
      </c>
      <c r="L28" s="66" t="str">
        <f>IF(K28=0,"",K28/K50)</f>
        <v/>
      </c>
      <c r="M28" s="20"/>
      <c r="N28" s="66" t="str">
        <f t="shared" si="1"/>
        <v/>
      </c>
      <c r="O28" s="20"/>
      <c r="P28" s="495"/>
      <c r="Q28" s="20"/>
      <c r="R28" s="477"/>
    </row>
    <row r="29" spans="1:18" ht="24" customHeight="1">
      <c r="A29" s="442">
        <v>21</v>
      </c>
      <c r="B29" s="457" t="s">
        <v>573</v>
      </c>
      <c r="C29" s="20"/>
      <c r="D29" s="463">
        <v>0</v>
      </c>
      <c r="E29" s="20"/>
      <c r="F29" s="463">
        <v>0</v>
      </c>
      <c r="G29" s="20"/>
      <c r="H29" s="46">
        <f t="shared" si="0"/>
        <v>0</v>
      </c>
      <c r="I29" s="66" t="str">
        <f>IF(H29=0,"",H29/H50)</f>
        <v/>
      </c>
      <c r="J29" s="47"/>
      <c r="K29" s="463">
        <v>0</v>
      </c>
      <c r="L29" s="66" t="str">
        <f>IF(K29=0,"",K29/K50)</f>
        <v/>
      </c>
      <c r="M29" s="20"/>
      <c r="N29" s="66" t="str">
        <f t="shared" si="1"/>
        <v/>
      </c>
      <c r="O29" s="20"/>
      <c r="P29" s="495"/>
      <c r="Q29" s="20"/>
      <c r="R29" s="477"/>
    </row>
    <row r="30" spans="1:18" ht="24" customHeight="1">
      <c r="A30" s="443">
        <v>22</v>
      </c>
      <c r="B30" s="458" t="s">
        <v>574</v>
      </c>
      <c r="C30" s="20"/>
      <c r="D30" s="463">
        <v>0</v>
      </c>
      <c r="E30" s="20"/>
      <c r="F30" s="463">
        <v>0</v>
      </c>
      <c r="G30" s="20"/>
      <c r="H30" s="46">
        <f t="shared" si="0"/>
        <v>0</v>
      </c>
      <c r="I30" s="66" t="str">
        <f>IF(H30=0,"",H30/H50)</f>
        <v/>
      </c>
      <c r="J30" s="47"/>
      <c r="K30" s="463">
        <v>0</v>
      </c>
      <c r="L30" s="66" t="str">
        <f>IF(K30=0,"",K30/K50)</f>
        <v/>
      </c>
      <c r="M30" s="20"/>
      <c r="N30" s="66" t="str">
        <f t="shared" si="1"/>
        <v/>
      </c>
      <c r="O30" s="20"/>
      <c r="P30" s="495"/>
      <c r="Q30" s="20"/>
      <c r="R30" s="477"/>
    </row>
    <row r="31" spans="1:18" ht="24" customHeight="1">
      <c r="A31" s="443">
        <v>23</v>
      </c>
      <c r="B31" s="458" t="s">
        <v>575</v>
      </c>
      <c r="C31" s="20"/>
      <c r="D31" s="463">
        <v>0</v>
      </c>
      <c r="E31" s="20"/>
      <c r="F31" s="463">
        <v>0</v>
      </c>
      <c r="G31" s="20"/>
      <c r="H31" s="46">
        <f t="shared" si="0"/>
        <v>0</v>
      </c>
      <c r="I31" s="66" t="str">
        <f>IF(H31=0,"",H31/H50)</f>
        <v/>
      </c>
      <c r="J31" s="47"/>
      <c r="K31" s="463">
        <v>0</v>
      </c>
      <c r="L31" s="66" t="str">
        <f>IF(K31=0,"",K31/K50)</f>
        <v/>
      </c>
      <c r="M31" s="20"/>
      <c r="N31" s="66" t="str">
        <f t="shared" si="1"/>
        <v/>
      </c>
      <c r="O31" s="20"/>
      <c r="P31" s="495"/>
      <c r="Q31" s="20"/>
      <c r="R31" s="477"/>
    </row>
    <row r="32" spans="1:18" ht="24" customHeight="1">
      <c r="A32" s="455">
        <v>24</v>
      </c>
      <c r="B32" s="456" t="s">
        <v>576</v>
      </c>
      <c r="C32" s="20"/>
      <c r="D32" s="459">
        <v>0</v>
      </c>
      <c r="E32" s="20"/>
      <c r="F32" s="459">
        <v>0</v>
      </c>
      <c r="G32" s="20"/>
      <c r="H32" s="46">
        <f t="shared" si="0"/>
        <v>0</v>
      </c>
      <c r="I32" s="66" t="str">
        <f>IF(H32=0,"",H32/H50)</f>
        <v/>
      </c>
      <c r="J32" s="47"/>
      <c r="K32" s="459">
        <v>0</v>
      </c>
      <c r="L32" s="66" t="str">
        <f>IF(K32=0,"",K32/K50)</f>
        <v/>
      </c>
      <c r="M32" s="20"/>
      <c r="N32" s="66" t="str">
        <f t="shared" si="1"/>
        <v/>
      </c>
      <c r="O32" s="20"/>
      <c r="P32" s="495"/>
      <c r="Q32" s="20"/>
      <c r="R32" s="477"/>
    </row>
    <row r="33" spans="1:18" ht="24" customHeight="1">
      <c r="A33" s="455">
        <v>25</v>
      </c>
      <c r="B33" s="456" t="s">
        <v>577</v>
      </c>
      <c r="C33" s="20"/>
      <c r="D33" s="459">
        <v>0</v>
      </c>
      <c r="E33" s="20"/>
      <c r="F33" s="459">
        <v>0</v>
      </c>
      <c r="G33" s="20"/>
      <c r="H33" s="46">
        <f t="shared" si="0"/>
        <v>0</v>
      </c>
      <c r="I33" s="66" t="str">
        <f>IF(H33=0,"",H33/H50)</f>
        <v/>
      </c>
      <c r="J33" s="47"/>
      <c r="K33" s="459">
        <v>0</v>
      </c>
      <c r="L33" s="66" t="str">
        <f>IF(K33=0,"",K33/K50)</f>
        <v/>
      </c>
      <c r="M33" s="20"/>
      <c r="N33" s="66" t="str">
        <f t="shared" si="1"/>
        <v/>
      </c>
      <c r="O33" s="20"/>
      <c r="P33" s="495"/>
      <c r="Q33" s="20"/>
      <c r="R33" s="477"/>
    </row>
    <row r="34" spans="1:18" ht="24" customHeight="1">
      <c r="A34" s="455">
        <v>26</v>
      </c>
      <c r="B34" s="456" t="s">
        <v>578</v>
      </c>
      <c r="C34" s="20"/>
      <c r="D34" s="459">
        <v>0</v>
      </c>
      <c r="E34" s="20"/>
      <c r="F34" s="459">
        <v>0</v>
      </c>
      <c r="G34" s="20"/>
      <c r="H34" s="46">
        <f t="shared" si="0"/>
        <v>0</v>
      </c>
      <c r="I34" s="66" t="str">
        <f>IF(H34=0,"",H34/H50)</f>
        <v/>
      </c>
      <c r="J34" s="47"/>
      <c r="K34" s="459">
        <v>0</v>
      </c>
      <c r="L34" s="66" t="str">
        <f>IF(K34=0,"",K34/K50)</f>
        <v/>
      </c>
      <c r="M34" s="20"/>
      <c r="N34" s="66" t="str">
        <f t="shared" si="1"/>
        <v/>
      </c>
      <c r="O34" s="20"/>
      <c r="P34" s="495"/>
      <c r="Q34" s="20"/>
      <c r="R34" s="477"/>
    </row>
    <row r="35" spans="1:18" ht="24" customHeight="1">
      <c r="A35" s="354">
        <v>27</v>
      </c>
      <c r="B35" s="122" t="s">
        <v>579</v>
      </c>
      <c r="C35" s="20"/>
      <c r="D35" s="1">
        <v>0</v>
      </c>
      <c r="E35" s="20"/>
      <c r="F35" s="1">
        <v>0</v>
      </c>
      <c r="G35" s="20"/>
      <c r="H35" s="46">
        <f t="shared" si="0"/>
        <v>0</v>
      </c>
      <c r="I35" s="66" t="str">
        <f>IF(H35=0,"",H35/H50)</f>
        <v/>
      </c>
      <c r="J35" s="47"/>
      <c r="K35" s="1">
        <v>0</v>
      </c>
      <c r="L35" s="66" t="str">
        <f>IF(K35=0,"",K35/K50)</f>
        <v/>
      </c>
      <c r="M35" s="20"/>
      <c r="N35" s="66" t="str">
        <f t="shared" si="1"/>
        <v/>
      </c>
      <c r="O35" s="20"/>
      <c r="P35" s="495"/>
      <c r="Q35" s="20"/>
      <c r="R35" s="477"/>
    </row>
    <row r="36" spans="1:18" ht="24" customHeight="1">
      <c r="A36" s="354">
        <v>28</v>
      </c>
      <c r="B36" s="122" t="s">
        <v>580</v>
      </c>
      <c r="C36" s="20"/>
      <c r="D36" s="1">
        <v>0</v>
      </c>
      <c r="E36" s="20"/>
      <c r="F36" s="1">
        <v>0</v>
      </c>
      <c r="G36" s="20"/>
      <c r="H36" s="46">
        <f t="shared" si="0"/>
        <v>0</v>
      </c>
      <c r="I36" s="66" t="str">
        <f>IF(H36=0,"",H36/H50)</f>
        <v/>
      </c>
      <c r="J36" s="47"/>
      <c r="K36" s="1">
        <v>0</v>
      </c>
      <c r="L36" s="66" t="str">
        <f>IF(K36=0,"",K36/K50)</f>
        <v/>
      </c>
      <c r="M36" s="20"/>
      <c r="N36" s="66" t="str">
        <f t="shared" si="1"/>
        <v/>
      </c>
      <c r="O36" s="20"/>
      <c r="P36" s="495"/>
      <c r="Q36" s="20"/>
      <c r="R36" s="477"/>
    </row>
    <row r="37" spans="1:18" ht="24" customHeight="1">
      <c r="A37" s="439">
        <v>29</v>
      </c>
      <c r="B37" s="122" t="s">
        <v>581</v>
      </c>
      <c r="C37" s="20"/>
      <c r="D37" s="1">
        <v>0</v>
      </c>
      <c r="E37" s="20"/>
      <c r="F37" s="1">
        <v>0</v>
      </c>
      <c r="G37" s="20"/>
      <c r="H37" s="46">
        <f t="shared" si="0"/>
        <v>0</v>
      </c>
      <c r="I37" s="66" t="str">
        <f>IF(H37=0,"",H37/H50)</f>
        <v/>
      </c>
      <c r="J37" s="47"/>
      <c r="K37" s="1">
        <v>0</v>
      </c>
      <c r="L37" s="66" t="str">
        <f>IF(K37=0,"",K37/K50)</f>
        <v/>
      </c>
      <c r="M37" s="20"/>
      <c r="N37" s="438" t="str">
        <f t="shared" si="1"/>
        <v/>
      </c>
      <c r="O37" s="20"/>
      <c r="P37" s="495"/>
      <c r="Q37" s="20"/>
      <c r="R37" s="477"/>
    </row>
    <row r="38" spans="1:18" s="486" customFormat="1" ht="24" customHeight="1">
      <c r="A38" s="354">
        <v>30</v>
      </c>
      <c r="B38" s="122" t="s">
        <v>602</v>
      </c>
      <c r="C38" s="481"/>
      <c r="D38" s="487">
        <v>0</v>
      </c>
      <c r="E38" s="481"/>
      <c r="F38" s="487">
        <v>0</v>
      </c>
      <c r="G38" s="481"/>
      <c r="H38" s="46">
        <f t="shared" si="0"/>
        <v>0</v>
      </c>
      <c r="I38" s="483" t="str">
        <f>IF(H38=0,"",H38/H50)</f>
        <v/>
      </c>
      <c r="J38" s="484"/>
      <c r="K38" s="487">
        <v>0</v>
      </c>
      <c r="L38" s="483" t="str">
        <f>IF(K38=0,"",K38/K50)</f>
        <v/>
      </c>
      <c r="M38" s="481"/>
      <c r="N38" s="485" t="str">
        <f t="shared" si="1"/>
        <v/>
      </c>
      <c r="O38" s="481"/>
      <c r="P38" s="496"/>
      <c r="Q38" s="481"/>
      <c r="R38" s="477"/>
    </row>
    <row r="39" spans="1:18" ht="24" customHeight="1">
      <c r="A39" s="453">
        <v>31</v>
      </c>
      <c r="B39" s="454" t="s">
        <v>582</v>
      </c>
      <c r="C39" s="20"/>
      <c r="D39" s="465">
        <v>0</v>
      </c>
      <c r="E39" s="20"/>
      <c r="F39" s="465">
        <v>0</v>
      </c>
      <c r="G39" s="20"/>
      <c r="H39" s="46">
        <f t="shared" si="0"/>
        <v>0</v>
      </c>
      <c r="I39" s="66" t="str">
        <f>IF(H39=0,"",H39/H50)</f>
        <v/>
      </c>
      <c r="J39" s="47"/>
      <c r="K39" s="465">
        <v>0</v>
      </c>
      <c r="L39" s="66" t="str">
        <f>IF(K39=0,"",K39/K50)</f>
        <v/>
      </c>
      <c r="M39" s="20"/>
      <c r="N39" s="438" t="str">
        <f t="shared" si="1"/>
        <v/>
      </c>
      <c r="O39" s="20"/>
      <c r="P39" s="495"/>
      <c r="Q39" s="20"/>
      <c r="R39" s="478"/>
    </row>
    <row r="40" spans="1:18" ht="24" customHeight="1">
      <c r="A40" s="453">
        <v>32</v>
      </c>
      <c r="B40" s="454" t="s">
        <v>583</v>
      </c>
      <c r="C40" s="20"/>
      <c r="D40" s="465">
        <v>0</v>
      </c>
      <c r="E40" s="20"/>
      <c r="F40" s="465">
        <v>0</v>
      </c>
      <c r="G40" s="20"/>
      <c r="H40" s="46">
        <f t="shared" si="0"/>
        <v>0</v>
      </c>
      <c r="I40" s="66" t="str">
        <f>IF(H40=0,"",H40/H50)</f>
        <v/>
      </c>
      <c r="J40" s="47"/>
      <c r="K40" s="465">
        <v>0</v>
      </c>
      <c r="L40" s="66" t="str">
        <f>IF(K40=0,"",K40/K50)</f>
        <v/>
      </c>
      <c r="M40" s="20"/>
      <c r="N40" s="438" t="str">
        <f t="shared" si="1"/>
        <v/>
      </c>
      <c r="O40" s="20"/>
      <c r="P40" s="495"/>
      <c r="Q40" s="20"/>
      <c r="R40" s="478"/>
    </row>
    <row r="41" spans="1:18" ht="24" customHeight="1">
      <c r="A41" s="450">
        <v>33</v>
      </c>
      <c r="B41" s="451" t="s">
        <v>584</v>
      </c>
      <c r="C41" s="20"/>
      <c r="D41" s="464">
        <v>0</v>
      </c>
      <c r="E41" s="20"/>
      <c r="F41" s="464">
        <v>0</v>
      </c>
      <c r="G41" s="20"/>
      <c r="H41" s="46">
        <f t="shared" si="0"/>
        <v>0</v>
      </c>
      <c r="I41" s="66" t="str">
        <f>IF(H41=0,"",H41/H50)</f>
        <v/>
      </c>
      <c r="J41" s="47"/>
      <c r="K41" s="464">
        <v>0</v>
      </c>
      <c r="L41" s="66" t="str">
        <f>IF(K41=0,"",K41/K50)</f>
        <v/>
      </c>
      <c r="M41" s="20"/>
      <c r="N41" s="438" t="str">
        <f t="shared" si="1"/>
        <v/>
      </c>
      <c r="O41" s="20"/>
      <c r="P41" s="495"/>
      <c r="Q41" s="20"/>
      <c r="R41" s="478"/>
    </row>
    <row r="42" spans="1:18" ht="24" customHeight="1">
      <c r="A42" s="450">
        <v>34</v>
      </c>
      <c r="B42" s="451" t="s">
        <v>585</v>
      </c>
      <c r="C42" s="20"/>
      <c r="D42" s="464">
        <v>0</v>
      </c>
      <c r="E42" s="20"/>
      <c r="F42" s="464">
        <v>0</v>
      </c>
      <c r="G42" s="20"/>
      <c r="H42" s="46">
        <f t="shared" si="0"/>
        <v>0</v>
      </c>
      <c r="I42" s="66" t="str">
        <f>IF(H42=0,"",H42/H50)</f>
        <v/>
      </c>
      <c r="J42" s="47"/>
      <c r="K42" s="464">
        <v>0</v>
      </c>
      <c r="L42" s="66" t="str">
        <f>IF(K42=0,"",K42/K50)</f>
        <v/>
      </c>
      <c r="M42" s="20"/>
      <c r="N42" s="438" t="str">
        <f t="shared" si="1"/>
        <v/>
      </c>
      <c r="O42" s="20"/>
      <c r="P42" s="495"/>
      <c r="Q42" s="20"/>
      <c r="R42" s="478"/>
    </row>
    <row r="43" spans="1:18" ht="24" customHeight="1">
      <c r="A43" s="452">
        <v>35</v>
      </c>
      <c r="B43" s="451" t="s">
        <v>586</v>
      </c>
      <c r="C43" s="20"/>
      <c r="D43" s="464">
        <v>0</v>
      </c>
      <c r="E43" s="20"/>
      <c r="F43" s="464">
        <v>0</v>
      </c>
      <c r="G43" s="20"/>
      <c r="H43" s="46">
        <f t="shared" si="0"/>
        <v>0</v>
      </c>
      <c r="I43" s="66" t="str">
        <f>IF(H43=0,"",H43/H50)</f>
        <v/>
      </c>
      <c r="J43" s="47"/>
      <c r="K43" s="464">
        <v>0</v>
      </c>
      <c r="L43" s="66" t="str">
        <f>IF(K43=0,"",K43/K50)</f>
        <v/>
      </c>
      <c r="M43" s="20"/>
      <c r="N43" s="66" t="str">
        <f t="shared" si="1"/>
        <v/>
      </c>
      <c r="O43" s="20"/>
      <c r="P43" s="495"/>
      <c r="Q43" s="20"/>
      <c r="R43" s="477"/>
    </row>
    <row r="44" spans="1:18" ht="24" customHeight="1">
      <c r="A44" s="450">
        <v>36</v>
      </c>
      <c r="B44" s="451" t="s">
        <v>587</v>
      </c>
      <c r="C44" s="20"/>
      <c r="D44" s="466">
        <v>0</v>
      </c>
      <c r="E44" s="20"/>
      <c r="F44" s="466">
        <v>0</v>
      </c>
      <c r="G44" s="20"/>
      <c r="H44" s="46">
        <f t="shared" si="0"/>
        <v>0</v>
      </c>
      <c r="I44" s="66" t="str">
        <f>IF(H44=0,"",H44/H50)</f>
        <v/>
      </c>
      <c r="J44" s="47"/>
      <c r="K44" s="466">
        <v>0</v>
      </c>
      <c r="L44" s="66" t="str">
        <f>IF(K44=0,"",K44/K50)</f>
        <v/>
      </c>
      <c r="M44" s="20"/>
      <c r="N44" s="438" t="str">
        <f t="shared" si="1"/>
        <v/>
      </c>
      <c r="O44" s="20"/>
      <c r="P44" s="495"/>
      <c r="Q44" s="20"/>
      <c r="R44" s="478"/>
    </row>
    <row r="45" spans="1:18" ht="24" customHeight="1">
      <c r="A45" s="447">
        <v>37</v>
      </c>
      <c r="B45" s="491" t="s">
        <v>615</v>
      </c>
      <c r="C45" s="20"/>
      <c r="D45" s="464">
        <v>0</v>
      </c>
      <c r="E45" s="20"/>
      <c r="F45" s="464">
        <v>0</v>
      </c>
      <c r="G45" s="20"/>
      <c r="H45" s="498">
        <f t="shared" ref="H45:H48" si="2">SUM(D45+F45)</f>
        <v>0</v>
      </c>
      <c r="I45" s="66" t="str">
        <f>IF(H45=0,"",H45/H71)</f>
        <v/>
      </c>
      <c r="J45" s="47"/>
      <c r="K45" s="464">
        <v>0</v>
      </c>
      <c r="L45" s="66" t="str">
        <f>IF(K45=0,"",K45/K71)</f>
        <v/>
      </c>
      <c r="M45" s="20"/>
      <c r="N45" s="66" t="str">
        <f t="shared" ref="N45:N48" si="3">IF(H45=0,"",(K45-H45)/H45)</f>
        <v/>
      </c>
      <c r="O45" s="20"/>
      <c r="P45" s="495"/>
      <c r="Q45" s="20"/>
      <c r="R45" s="478"/>
    </row>
    <row r="46" spans="1:18" ht="24" customHeight="1">
      <c r="A46" s="447">
        <v>38</v>
      </c>
      <c r="B46" s="491" t="s">
        <v>616</v>
      </c>
      <c r="C46" s="20"/>
      <c r="D46" s="464">
        <v>0</v>
      </c>
      <c r="E46" s="20"/>
      <c r="F46" s="464">
        <v>0</v>
      </c>
      <c r="G46" s="20"/>
      <c r="H46" s="498">
        <f t="shared" si="2"/>
        <v>0</v>
      </c>
      <c r="I46" s="66" t="str">
        <f>IF(H46=0,"",H46/H71)</f>
        <v/>
      </c>
      <c r="J46" s="47"/>
      <c r="K46" s="464">
        <v>0</v>
      </c>
      <c r="L46" s="66" t="str">
        <f>IF(K46=0,"",K46/K71)</f>
        <v/>
      </c>
      <c r="M46" s="20"/>
      <c r="N46" s="66" t="str">
        <f t="shared" si="3"/>
        <v/>
      </c>
      <c r="O46" s="20"/>
      <c r="P46" s="495"/>
      <c r="Q46" s="20"/>
      <c r="R46" s="478"/>
    </row>
    <row r="47" spans="1:18" ht="24" customHeight="1">
      <c r="A47" s="447">
        <v>39</v>
      </c>
      <c r="B47" s="491" t="s">
        <v>617</v>
      </c>
      <c r="C47" s="20"/>
      <c r="D47" s="464">
        <v>0</v>
      </c>
      <c r="E47" s="20"/>
      <c r="F47" s="464">
        <v>0</v>
      </c>
      <c r="G47" s="20"/>
      <c r="H47" s="498">
        <f t="shared" si="2"/>
        <v>0</v>
      </c>
      <c r="I47" s="66" t="str">
        <f>IF(H47=0,"",H47/H71)</f>
        <v/>
      </c>
      <c r="J47" s="47"/>
      <c r="K47" s="464">
        <v>0</v>
      </c>
      <c r="L47" s="66" t="str">
        <f>IF(K47=0,"",K47/K71)</f>
        <v/>
      </c>
      <c r="M47" s="20"/>
      <c r="N47" s="66" t="str">
        <f t="shared" si="3"/>
        <v/>
      </c>
      <c r="O47" s="20"/>
      <c r="P47" s="495"/>
      <c r="Q47" s="20"/>
      <c r="R47" s="478"/>
    </row>
    <row r="48" spans="1:18" ht="24" customHeight="1">
      <c r="A48" s="447">
        <v>40</v>
      </c>
      <c r="B48" s="491" t="s">
        <v>618</v>
      </c>
      <c r="C48" s="20"/>
      <c r="D48" s="464">
        <v>0</v>
      </c>
      <c r="E48" s="20"/>
      <c r="F48" s="464">
        <v>0</v>
      </c>
      <c r="G48" s="20"/>
      <c r="H48" s="498">
        <f t="shared" si="2"/>
        <v>0</v>
      </c>
      <c r="I48" s="66" t="str">
        <f>IF(H48=0,"",H48/H71)</f>
        <v/>
      </c>
      <c r="J48" s="47"/>
      <c r="K48" s="464">
        <v>0</v>
      </c>
      <c r="L48" s="66" t="str">
        <f>IF(K48=0,"",K48/K71)</f>
        <v/>
      </c>
      <c r="M48" s="20"/>
      <c r="N48" s="66" t="str">
        <f t="shared" si="3"/>
        <v/>
      </c>
      <c r="O48" s="20"/>
      <c r="P48" s="495"/>
      <c r="Q48" s="20"/>
      <c r="R48" s="478"/>
    </row>
    <row r="49" spans="1:18" ht="24" customHeight="1">
      <c r="A49" s="15"/>
      <c r="B49" s="306" t="s">
        <v>233</v>
      </c>
      <c r="C49" s="20"/>
      <c r="D49" s="494">
        <f>SUM(D29:D48)</f>
        <v>0</v>
      </c>
      <c r="E49" s="20"/>
      <c r="F49" s="22">
        <f>SUM(F29:F48)</f>
        <v>0</v>
      </c>
      <c r="G49" s="20"/>
      <c r="H49" s="46">
        <f>SUM(D49+F49)</f>
        <v>0</v>
      </c>
      <c r="I49" s="66" t="str">
        <f>IF(H49=0,"",H49/H50)</f>
        <v/>
      </c>
      <c r="J49" s="23"/>
      <c r="K49" s="22">
        <f>SUM(K29:K48)</f>
        <v>0</v>
      </c>
      <c r="L49" s="66" t="str">
        <f>IF(K49=0,"",K49/K50)</f>
        <v/>
      </c>
      <c r="M49" s="20"/>
      <c r="N49" s="66" t="str">
        <f t="shared" si="1"/>
        <v/>
      </c>
      <c r="O49" s="20"/>
      <c r="P49" s="495"/>
      <c r="Q49" s="20"/>
      <c r="R49" s="477"/>
    </row>
    <row r="50" spans="1:18" ht="24" customHeight="1">
      <c r="A50" s="15"/>
      <c r="B50" s="308" t="s">
        <v>234</v>
      </c>
      <c r="C50" s="24"/>
      <c r="D50" s="25">
        <f>SUM(D49+D28)</f>
        <v>0</v>
      </c>
      <c r="E50" s="24"/>
      <c r="F50" s="25">
        <f>SUM(F49+F28)</f>
        <v>0</v>
      </c>
      <c r="G50" s="24"/>
      <c r="H50" s="46">
        <f t="shared" si="0"/>
        <v>0</v>
      </c>
      <c r="I50" s="66" t="str">
        <f>IF(H50=0,"",H50/H50)</f>
        <v/>
      </c>
      <c r="J50" s="27"/>
      <c r="K50" s="25">
        <f>SUM(K49+K28)</f>
        <v>0</v>
      </c>
      <c r="L50" s="66" t="str">
        <f>IF(K50=0,"",K50/K50)</f>
        <v/>
      </c>
      <c r="M50" s="24"/>
      <c r="N50" s="66" t="str">
        <f t="shared" si="1"/>
        <v/>
      </c>
      <c r="O50" s="24"/>
      <c r="P50" s="497"/>
      <c r="Q50" s="24"/>
      <c r="R50" s="477"/>
    </row>
    <row r="51" spans="1:18" ht="15.75">
      <c r="A51" s="28"/>
      <c r="B51" s="29"/>
      <c r="C51" s="29"/>
      <c r="D51" s="29"/>
      <c r="E51" s="29"/>
      <c r="F51" s="29"/>
      <c r="G51" s="29"/>
      <c r="H51" s="29"/>
      <c r="I51" s="29"/>
      <c r="J51" s="29"/>
      <c r="K51" s="30"/>
      <c r="L51" s="31"/>
      <c r="M51" s="29"/>
      <c r="N51" s="31"/>
      <c r="O51" s="29"/>
      <c r="P51" s="29"/>
      <c r="Q51" s="29"/>
      <c r="R51" s="31"/>
    </row>
    <row r="52" spans="1:18" ht="19.5" customHeight="1">
      <c r="B52" s="664" t="s">
        <v>737</v>
      </c>
      <c r="P52" s="6"/>
    </row>
    <row r="53" spans="1:18" ht="19.5" customHeight="1">
      <c r="B53" s="736"/>
      <c r="C53" s="737"/>
      <c r="D53" s="737"/>
      <c r="E53" s="737"/>
      <c r="F53" s="737"/>
      <c r="G53" s="737"/>
      <c r="H53" s="737"/>
      <c r="I53" s="737"/>
      <c r="J53" s="737"/>
      <c r="K53" s="737"/>
      <c r="L53" s="737"/>
      <c r="M53" s="737"/>
      <c r="N53" s="737"/>
      <c r="O53" s="737"/>
      <c r="P53" s="737"/>
      <c r="Q53" s="737"/>
      <c r="R53" s="738"/>
    </row>
    <row r="54" spans="1:18" ht="19.5" customHeight="1">
      <c r="B54" s="739"/>
      <c r="C54" s="740"/>
      <c r="D54" s="740"/>
      <c r="E54" s="740"/>
      <c r="F54" s="740"/>
      <c r="G54" s="740"/>
      <c r="H54" s="740"/>
      <c r="I54" s="740"/>
      <c r="J54" s="740"/>
      <c r="K54" s="740"/>
      <c r="L54" s="740"/>
      <c r="M54" s="740"/>
      <c r="N54" s="740"/>
      <c r="O54" s="740"/>
      <c r="P54" s="740"/>
      <c r="Q54" s="740"/>
      <c r="R54" s="741"/>
    </row>
    <row r="55" spans="1:18" ht="19.5" customHeight="1">
      <c r="B55" s="739"/>
      <c r="C55" s="740"/>
      <c r="D55" s="740"/>
      <c r="E55" s="740"/>
      <c r="F55" s="740"/>
      <c r="G55" s="740"/>
      <c r="H55" s="740"/>
      <c r="I55" s="740"/>
      <c r="J55" s="740"/>
      <c r="K55" s="740"/>
      <c r="L55" s="740"/>
      <c r="M55" s="740"/>
      <c r="N55" s="740"/>
      <c r="O55" s="740"/>
      <c r="P55" s="740"/>
      <c r="Q55" s="740"/>
      <c r="R55" s="741"/>
    </row>
    <row r="56" spans="1:18" ht="19.5" customHeight="1">
      <c r="B56" s="739"/>
      <c r="C56" s="740"/>
      <c r="D56" s="740"/>
      <c r="E56" s="740"/>
      <c r="F56" s="740"/>
      <c r="G56" s="740"/>
      <c r="H56" s="740"/>
      <c r="I56" s="740"/>
      <c r="J56" s="740"/>
      <c r="K56" s="740"/>
      <c r="L56" s="740"/>
      <c r="M56" s="740"/>
      <c r="N56" s="740"/>
      <c r="O56" s="740"/>
      <c r="P56" s="740"/>
      <c r="Q56" s="740"/>
      <c r="R56" s="741"/>
    </row>
    <row r="57" spans="1:18" ht="19.5" customHeight="1">
      <c r="B57" s="742"/>
      <c r="C57" s="743"/>
      <c r="D57" s="743"/>
      <c r="E57" s="743"/>
      <c r="F57" s="743"/>
      <c r="G57" s="743"/>
      <c r="H57" s="743"/>
      <c r="I57" s="743"/>
      <c r="J57" s="743"/>
      <c r="K57" s="743"/>
      <c r="L57" s="743"/>
      <c r="M57" s="743"/>
      <c r="N57" s="743"/>
      <c r="O57" s="743"/>
      <c r="P57" s="743"/>
      <c r="Q57" s="743"/>
      <c r="R57" s="744"/>
    </row>
    <row r="58" spans="1:18" ht="19.5" customHeight="1">
      <c r="P58" s="6"/>
    </row>
    <row r="59" spans="1:18" ht="19.5" customHeight="1">
      <c r="B59" s="664" t="s">
        <v>738</v>
      </c>
      <c r="P59" s="6"/>
    </row>
    <row r="60" spans="1:18" ht="19.5" customHeight="1">
      <c r="B60" s="736"/>
      <c r="C60" s="737"/>
      <c r="D60" s="737"/>
      <c r="E60" s="737"/>
      <c r="F60" s="737"/>
      <c r="G60" s="737"/>
      <c r="H60" s="737"/>
      <c r="I60" s="737"/>
      <c r="J60" s="737"/>
      <c r="K60" s="737"/>
      <c r="L60" s="737"/>
      <c r="M60" s="737"/>
      <c r="N60" s="737"/>
      <c r="O60" s="737"/>
      <c r="P60" s="737"/>
      <c r="Q60" s="737"/>
      <c r="R60" s="738"/>
    </row>
    <row r="61" spans="1:18" ht="19.5" customHeight="1">
      <c r="B61" s="739"/>
      <c r="C61" s="740"/>
      <c r="D61" s="740"/>
      <c r="E61" s="740"/>
      <c r="F61" s="740"/>
      <c r="G61" s="740"/>
      <c r="H61" s="740"/>
      <c r="I61" s="740"/>
      <c r="J61" s="740"/>
      <c r="K61" s="740"/>
      <c r="L61" s="740"/>
      <c r="M61" s="740"/>
      <c r="N61" s="740"/>
      <c r="O61" s="740"/>
      <c r="P61" s="740"/>
      <c r="Q61" s="740"/>
      <c r="R61" s="741"/>
    </row>
    <row r="62" spans="1:18" ht="19.5" customHeight="1">
      <c r="B62" s="739"/>
      <c r="C62" s="740"/>
      <c r="D62" s="740"/>
      <c r="E62" s="740"/>
      <c r="F62" s="740"/>
      <c r="G62" s="740"/>
      <c r="H62" s="740"/>
      <c r="I62" s="740"/>
      <c r="J62" s="740"/>
      <c r="K62" s="740"/>
      <c r="L62" s="740"/>
      <c r="M62" s="740"/>
      <c r="N62" s="740"/>
      <c r="O62" s="740"/>
      <c r="P62" s="740"/>
      <c r="Q62" s="740"/>
      <c r="R62" s="741"/>
    </row>
    <row r="63" spans="1:18" ht="19.5" customHeight="1">
      <c r="B63" s="739"/>
      <c r="C63" s="740"/>
      <c r="D63" s="740"/>
      <c r="E63" s="740"/>
      <c r="F63" s="740"/>
      <c r="G63" s="740"/>
      <c r="H63" s="740"/>
      <c r="I63" s="740"/>
      <c r="J63" s="740"/>
      <c r="K63" s="740"/>
      <c r="L63" s="740"/>
      <c r="M63" s="740"/>
      <c r="N63" s="740"/>
      <c r="O63" s="740"/>
      <c r="P63" s="740"/>
      <c r="Q63" s="740"/>
      <c r="R63" s="741"/>
    </row>
    <row r="64" spans="1:18" ht="19.5" customHeight="1">
      <c r="B64" s="742"/>
      <c r="C64" s="743"/>
      <c r="D64" s="743"/>
      <c r="E64" s="743"/>
      <c r="F64" s="743"/>
      <c r="G64" s="743"/>
      <c r="H64" s="743"/>
      <c r="I64" s="743"/>
      <c r="J64" s="743"/>
      <c r="K64" s="743"/>
      <c r="L64" s="743"/>
      <c r="M64" s="743"/>
      <c r="N64" s="743"/>
      <c r="O64" s="743"/>
      <c r="P64" s="743"/>
      <c r="Q64" s="743"/>
      <c r="R64" s="744"/>
    </row>
  </sheetData>
  <sheetProtection algorithmName="SHA-512" hashValue="gsMAGpqg7FXXLMa3RlFdCcFlUB2eN2GhvPsHJf4tORX/OdulGMfrJgk2O4Y+MzMj1Ftf2U1U+omOvJwMMSWRIw==" saltValue="PwI2/kq/Pz4XBG8wwKcfmA==" spinCount="100000" sheet="1" objects="1" scenarios="1"/>
  <mergeCells count="6">
    <mergeCell ref="B60:R64"/>
    <mergeCell ref="B3:I3"/>
    <mergeCell ref="B4:I4"/>
    <mergeCell ref="K6:L6"/>
    <mergeCell ref="D6:I6"/>
    <mergeCell ref="B53:R57"/>
  </mergeCells>
  <printOptions horizontalCentered="1" verticalCentered="1"/>
  <pageMargins left="0.25" right="0.25" top="0.5" bottom="0.75" header="0.3" footer="0.3"/>
  <pageSetup scale="4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8"/>
  <sheetViews>
    <sheetView zoomScale="70" zoomScaleNormal="70" zoomScalePageLayoutView="80" workbookViewId="0">
      <pane ySplit="7" topLeftCell="A8" activePane="bottomLeft" state="frozen"/>
      <selection pane="bottomLeft" activeCell="K8" sqref="K8:K23"/>
    </sheetView>
  </sheetViews>
  <sheetFormatPr defaultColWidth="8.85546875" defaultRowHeight="18.75"/>
  <cols>
    <col min="1" max="1" width="6.85546875" style="6" customWidth="1"/>
    <col min="2" max="2" width="45.28515625" style="33" customWidth="1"/>
    <col min="3" max="3" width="4.42578125" style="4" customWidth="1"/>
    <col min="4" max="4" width="18.7109375" style="4" customWidth="1"/>
    <col min="5" max="5" width="4.42578125" style="4" customWidth="1"/>
    <col min="6" max="6" width="18.7109375" style="4" customWidth="1"/>
    <col min="7" max="7" width="4.42578125" style="4" customWidth="1"/>
    <col min="8" max="9" width="18.7109375" style="33" customWidth="1"/>
    <col min="10" max="10" width="4.42578125" style="4" customWidth="1"/>
    <col min="11" max="11" width="18.7109375" style="6" customWidth="1"/>
    <col min="12" max="12" width="20" style="6" customWidth="1"/>
    <col min="13" max="13" width="4.42578125" style="4" customWidth="1"/>
    <col min="14" max="14" width="18.7109375" style="6" customWidth="1"/>
    <col min="15" max="15" width="4.42578125" style="4" customWidth="1"/>
    <col min="16" max="16" width="18.7109375" style="4" customWidth="1"/>
    <col min="17" max="17" width="4.42578125" style="4" customWidth="1"/>
    <col min="18" max="18" width="59.85546875" style="6" customWidth="1"/>
  </cols>
  <sheetData>
    <row r="1" spans="1:19" s="61" customFormat="1" ht="28.5" customHeight="1">
      <c r="A1" s="2"/>
      <c r="B1" s="3" t="str">
        <f>('Business Forecast Description'!B2)</f>
        <v>BUSINESS FORECASTING WORKBOOK</v>
      </c>
      <c r="C1" s="4"/>
      <c r="D1" s="4"/>
      <c r="E1" s="4"/>
      <c r="F1" s="4"/>
      <c r="G1" s="4"/>
      <c r="H1" s="5"/>
      <c r="I1" s="5"/>
      <c r="J1" s="4"/>
      <c r="K1" s="2"/>
      <c r="L1" s="6"/>
      <c r="M1" s="4"/>
      <c r="N1" s="6"/>
      <c r="O1" s="4"/>
      <c r="P1" s="4"/>
      <c r="Q1" s="4"/>
      <c r="R1" s="6"/>
    </row>
    <row r="2" spans="1:19" s="61" customFormat="1" ht="18" customHeight="1">
      <c r="A2" s="7"/>
      <c r="B2" s="7"/>
      <c r="C2" s="8"/>
      <c r="D2" s="8"/>
      <c r="E2" s="8"/>
      <c r="F2" s="8"/>
      <c r="G2" s="8"/>
      <c r="H2" s="9"/>
      <c r="I2" s="9"/>
      <c r="J2" s="8"/>
      <c r="K2" s="9"/>
      <c r="L2" s="7"/>
      <c r="M2" s="8"/>
      <c r="N2" s="7"/>
      <c r="O2" s="8"/>
      <c r="P2" s="8"/>
      <c r="Q2" s="8"/>
      <c r="R2" s="7"/>
    </row>
    <row r="3" spans="1:19" s="61" customFormat="1" ht="18" customHeight="1">
      <c r="A3" s="10"/>
      <c r="B3" s="745" t="s">
        <v>0</v>
      </c>
      <c r="C3" s="745"/>
      <c r="D3" s="745"/>
      <c r="E3" s="745"/>
      <c r="F3" s="745"/>
      <c r="G3" s="745"/>
      <c r="H3" s="745"/>
      <c r="I3" s="745"/>
      <c r="J3" s="11"/>
      <c r="K3" s="10"/>
      <c r="L3" s="60" t="s">
        <v>1</v>
      </c>
      <c r="M3" s="11"/>
      <c r="N3" s="60"/>
      <c r="O3" s="11"/>
      <c r="P3" s="11"/>
      <c r="Q3" s="11"/>
      <c r="R3" s="10"/>
    </row>
    <row r="4" spans="1:19" s="230" customFormat="1" ht="26.25">
      <c r="A4" s="337"/>
      <c r="B4" s="746">
        <f>('Business Forecast Description'!C5)</f>
        <v>0</v>
      </c>
      <c r="C4" s="746"/>
      <c r="D4" s="747"/>
      <c r="E4" s="747"/>
      <c r="F4" s="747"/>
      <c r="G4" s="747"/>
      <c r="H4" s="746"/>
      <c r="I4" s="746"/>
      <c r="J4" s="65"/>
      <c r="K4" s="337"/>
      <c r="L4" s="488">
        <f>('Business Forecast Description'!H2)</f>
        <v>0</v>
      </c>
      <c r="M4" s="65"/>
      <c r="N4" s="65"/>
      <c r="O4" s="65"/>
      <c r="P4" s="65"/>
      <c r="Q4" s="65"/>
      <c r="R4" s="318"/>
    </row>
    <row r="5" spans="1:19" s="61" customFormat="1" ht="26.25">
      <c r="A5" s="2"/>
      <c r="B5" s="13"/>
      <c r="C5" s="13"/>
      <c r="D5" s="13"/>
      <c r="E5" s="13"/>
      <c r="F5" s="13"/>
      <c r="G5" s="13"/>
      <c r="H5" s="13"/>
      <c r="I5" s="13"/>
      <c r="J5" s="13"/>
      <c r="K5" s="13"/>
      <c r="L5" s="2"/>
      <c r="M5" s="13"/>
      <c r="N5" s="2"/>
      <c r="O5" s="13"/>
      <c r="P5" s="13"/>
      <c r="Q5" s="13"/>
      <c r="R5" s="2"/>
    </row>
    <row r="6" spans="1:19" ht="27.75" customHeight="1">
      <c r="A6" s="2"/>
      <c r="B6" s="302" t="s">
        <v>4</v>
      </c>
      <c r="D6" s="748">
        <f>SUM(K6-1)</f>
        <v>2018</v>
      </c>
      <c r="E6" s="750"/>
      <c r="F6" s="750"/>
      <c r="G6" s="750"/>
      <c r="H6" s="750"/>
      <c r="I6" s="749"/>
      <c r="K6" s="748">
        <f>SUM('Business Forecast Description'!E2)</f>
        <v>2019</v>
      </c>
      <c r="L6" s="749"/>
      <c r="P6" s="317"/>
      <c r="R6" s="4"/>
      <c r="S6" s="6"/>
    </row>
    <row r="7" spans="1:19" ht="42" customHeight="1">
      <c r="A7" s="15"/>
      <c r="B7" s="300" t="s">
        <v>226</v>
      </c>
      <c r="C7" s="16"/>
      <c r="D7" s="490" t="s">
        <v>223</v>
      </c>
      <c r="E7" s="16"/>
      <c r="F7" s="490" t="s">
        <v>606</v>
      </c>
      <c r="G7" s="16"/>
      <c r="H7" s="490" t="s">
        <v>604</v>
      </c>
      <c r="I7" s="490" t="s">
        <v>225</v>
      </c>
      <c r="J7" s="16"/>
      <c r="K7" s="56" t="s">
        <v>224</v>
      </c>
      <c r="L7" s="18" t="s">
        <v>225</v>
      </c>
      <c r="M7" s="16"/>
      <c r="N7" s="18" t="s">
        <v>49</v>
      </c>
      <c r="O7" s="16"/>
      <c r="P7" s="311" t="s">
        <v>619</v>
      </c>
      <c r="Q7" s="16"/>
      <c r="R7" s="17" t="s">
        <v>5</v>
      </c>
    </row>
    <row r="8" spans="1:19" ht="24" customHeight="1">
      <c r="A8" s="474"/>
      <c r="B8" s="312" t="s">
        <v>632</v>
      </c>
      <c r="C8" s="16"/>
      <c r="D8" s="500">
        <v>0</v>
      </c>
      <c r="E8" s="16"/>
      <c r="F8" s="500">
        <v>0</v>
      </c>
      <c r="G8" s="16"/>
      <c r="H8" s="55">
        <f>SUM(D8+F8)</f>
        <v>0</v>
      </c>
      <c r="I8" s="315"/>
      <c r="J8" s="16"/>
      <c r="K8" s="500">
        <v>0</v>
      </c>
      <c r="L8" s="67" t="str">
        <f>IF(K8=0,"",K8/'Step 1 - Sales Planning'!K50)</f>
        <v/>
      </c>
      <c r="M8" s="16"/>
      <c r="N8" s="315"/>
      <c r="O8" s="16"/>
      <c r="P8" s="496"/>
      <c r="Q8" s="16"/>
      <c r="R8" s="124"/>
    </row>
    <row r="9" spans="1:19" ht="24" customHeight="1">
      <c r="A9" s="474"/>
      <c r="B9" s="312" t="s">
        <v>597</v>
      </c>
      <c r="C9" s="16"/>
      <c r="D9" s="500">
        <v>0</v>
      </c>
      <c r="E9" s="16"/>
      <c r="F9" s="500">
        <v>0</v>
      </c>
      <c r="G9" s="16"/>
      <c r="H9" s="55">
        <f t="shared" ref="H9:H23" si="0">SUM(D9+F9)</f>
        <v>0</v>
      </c>
      <c r="I9" s="315"/>
      <c r="J9" s="16"/>
      <c r="K9" s="500">
        <v>0</v>
      </c>
      <c r="L9" s="67" t="str">
        <f>IF(K9=0,"",K9/'Step 1 - Sales Planning'!K50)</f>
        <v/>
      </c>
      <c r="M9" s="16"/>
      <c r="N9" s="315"/>
      <c r="O9" s="16"/>
      <c r="P9" s="495"/>
      <c r="Q9" s="16"/>
      <c r="R9" s="124"/>
    </row>
    <row r="10" spans="1:19" ht="24" customHeight="1">
      <c r="A10" s="474"/>
      <c r="B10" s="312" t="s">
        <v>630</v>
      </c>
      <c r="C10" s="16"/>
      <c r="D10" s="500">
        <v>0</v>
      </c>
      <c r="E10" s="16"/>
      <c r="F10" s="500">
        <v>0</v>
      </c>
      <c r="G10" s="16"/>
      <c r="H10" s="55">
        <f t="shared" si="0"/>
        <v>0</v>
      </c>
      <c r="I10" s="315"/>
      <c r="J10" s="16"/>
      <c r="K10" s="500">
        <v>0</v>
      </c>
      <c r="L10" s="67" t="str">
        <f>IF(K10=0,"",K10/'Step 1 - Sales Planning'!K50)</f>
        <v/>
      </c>
      <c r="M10" s="16"/>
      <c r="N10" s="315"/>
      <c r="O10" s="16"/>
      <c r="P10" s="496"/>
      <c r="Q10" s="16"/>
      <c r="R10" s="124"/>
    </row>
    <row r="11" spans="1:19" ht="24" customHeight="1">
      <c r="A11" s="474"/>
      <c r="B11" s="312" t="s">
        <v>631</v>
      </c>
      <c r="C11" s="16"/>
      <c r="D11" s="500">
        <v>0</v>
      </c>
      <c r="E11" s="16"/>
      <c r="F11" s="500">
        <v>0</v>
      </c>
      <c r="G11" s="16"/>
      <c r="H11" s="55">
        <f t="shared" si="0"/>
        <v>0</v>
      </c>
      <c r="I11" s="315"/>
      <c r="J11" s="16"/>
      <c r="K11" s="500">
        <v>0</v>
      </c>
      <c r="L11" s="67" t="str">
        <f>IF(K11=0,"",K11/'Step 1 - Sales Planning'!K50)</f>
        <v/>
      </c>
      <c r="M11" s="16"/>
      <c r="N11" s="315"/>
      <c r="O11" s="16"/>
      <c r="P11" s="496"/>
      <c r="Q11" s="16"/>
      <c r="R11" s="124"/>
    </row>
    <row r="12" spans="1:19" ht="24" customHeight="1">
      <c r="A12" s="355">
        <v>501</v>
      </c>
      <c r="B12" s="475" t="s">
        <v>625</v>
      </c>
      <c r="C12" s="39"/>
      <c r="D12" s="55">
        <f>SUM(D8:D11)</f>
        <v>0</v>
      </c>
      <c r="E12" s="39"/>
      <c r="F12" s="55">
        <f>SUM(F8:F11)</f>
        <v>0</v>
      </c>
      <c r="G12" s="39"/>
      <c r="H12" s="55">
        <f>SUM(H8:H11)</f>
        <v>0</v>
      </c>
      <c r="I12" s="67" t="str">
        <f>IF(H12=0,"",H12/'Step 1 - Sales Planning'!H50)</f>
        <v/>
      </c>
      <c r="J12" s="49"/>
      <c r="K12" s="55">
        <f>SUM(K8:K11)</f>
        <v>0</v>
      </c>
      <c r="L12" s="67" t="str">
        <f>IF(K12=0,"",K12/'Step 1 - Sales Planning'!K50)</f>
        <v/>
      </c>
      <c r="M12" s="39"/>
      <c r="N12" s="54" t="str">
        <f>IF(K12=0,"",(K12-H12)/H12)</f>
        <v/>
      </c>
      <c r="O12" s="39"/>
      <c r="P12" s="496"/>
      <c r="Q12" s="39"/>
      <c r="R12" s="124"/>
    </row>
    <row r="13" spans="1:19" ht="24" customHeight="1">
      <c r="A13" s="355">
        <v>503</v>
      </c>
      <c r="B13" s="475" t="s">
        <v>654</v>
      </c>
      <c r="C13" s="39"/>
      <c r="D13" s="48">
        <v>0</v>
      </c>
      <c r="E13" s="39"/>
      <c r="F13" s="48">
        <v>0</v>
      </c>
      <c r="G13" s="39"/>
      <c r="H13" s="55">
        <f t="shared" si="0"/>
        <v>0</v>
      </c>
      <c r="I13" s="67" t="str">
        <f>IF(H13=0,"",H13/'Step 1 - Sales Planning'!H50)</f>
        <v/>
      </c>
      <c r="J13" s="49"/>
      <c r="K13" s="48">
        <v>0</v>
      </c>
      <c r="L13" s="67" t="str">
        <f>IF(K13=0,"",K13/'Step 1 - Sales Planning'!K50)</f>
        <v/>
      </c>
      <c r="M13" s="39"/>
      <c r="N13" s="54" t="str">
        <f t="shared" ref="N13:N24" si="1">IF(K13=0,"",(K13-H13)/H13)</f>
        <v/>
      </c>
      <c r="O13" s="39"/>
      <c r="P13" s="496"/>
      <c r="Q13" s="39"/>
      <c r="R13" s="124"/>
    </row>
    <row r="14" spans="1:19" ht="24" customHeight="1">
      <c r="A14" s="355">
        <v>504</v>
      </c>
      <c r="B14" s="475" t="s">
        <v>624</v>
      </c>
      <c r="C14" s="39"/>
      <c r="D14" s="48">
        <v>0</v>
      </c>
      <c r="E14" s="39"/>
      <c r="F14" s="48">
        <v>0</v>
      </c>
      <c r="G14" s="39"/>
      <c r="H14" s="55">
        <f t="shared" si="0"/>
        <v>0</v>
      </c>
      <c r="I14" s="67" t="str">
        <f>IF(H14=0,"",H14/'Step 1 - Sales Planning'!H50)</f>
        <v/>
      </c>
      <c r="J14" s="49"/>
      <c r="K14" s="48">
        <v>0</v>
      </c>
      <c r="L14" s="67" t="str">
        <f>IF(K14=0,"",K14/'Step 1 - Sales Planning'!K50)</f>
        <v/>
      </c>
      <c r="M14" s="39"/>
      <c r="N14" s="54" t="str">
        <f t="shared" si="1"/>
        <v/>
      </c>
      <c r="O14" s="39"/>
      <c r="P14" s="496"/>
      <c r="Q14" s="39"/>
      <c r="R14" s="216"/>
    </row>
    <row r="15" spans="1:19" ht="24" customHeight="1">
      <c r="A15" s="355">
        <v>505</v>
      </c>
      <c r="B15" s="475" t="s">
        <v>629</v>
      </c>
      <c r="C15" s="39"/>
      <c r="D15" s="48">
        <v>0</v>
      </c>
      <c r="E15" s="39"/>
      <c r="F15" s="48">
        <v>0</v>
      </c>
      <c r="G15" s="39"/>
      <c r="H15" s="55">
        <f t="shared" si="0"/>
        <v>0</v>
      </c>
      <c r="I15" s="67" t="str">
        <f>IF(H15=0,"",H15/'Step 1 - Sales Planning'!H50)</f>
        <v/>
      </c>
      <c r="J15" s="49"/>
      <c r="K15" s="48">
        <v>0</v>
      </c>
      <c r="L15" s="67" t="str">
        <f>IF(K15=0,"",K15/'Step 1 - Sales Planning'!K50)</f>
        <v/>
      </c>
      <c r="M15" s="39"/>
      <c r="N15" s="54" t="str">
        <f t="shared" si="1"/>
        <v/>
      </c>
      <c r="O15" s="39"/>
      <c r="P15" s="496"/>
      <c r="Q15" s="39"/>
      <c r="R15" s="123"/>
    </row>
    <row r="16" spans="1:19" ht="24" customHeight="1">
      <c r="A16" s="355">
        <v>506</v>
      </c>
      <c r="B16" s="475" t="s">
        <v>628</v>
      </c>
      <c r="C16" s="39"/>
      <c r="D16" s="48">
        <v>0</v>
      </c>
      <c r="E16" s="39"/>
      <c r="F16" s="48">
        <v>0</v>
      </c>
      <c r="G16" s="39"/>
      <c r="H16" s="55">
        <f t="shared" si="0"/>
        <v>0</v>
      </c>
      <c r="I16" s="67" t="str">
        <f>IF(H16=0,"",H16/'Step 1 - Sales Planning'!H50)</f>
        <v/>
      </c>
      <c r="J16" s="49"/>
      <c r="K16" s="48">
        <v>0</v>
      </c>
      <c r="L16" s="67" t="str">
        <f>IF(K16=0,"",K16/'Step 1 - Sales Planning'!K50)</f>
        <v/>
      </c>
      <c r="M16" s="39"/>
      <c r="N16" s="54" t="str">
        <f t="shared" si="1"/>
        <v/>
      </c>
      <c r="O16" s="39"/>
      <c r="P16" s="496"/>
      <c r="Q16" s="39"/>
      <c r="R16" s="123"/>
    </row>
    <row r="17" spans="1:18" ht="24" customHeight="1">
      <c r="A17" s="355">
        <v>508</v>
      </c>
      <c r="B17" s="38" t="s">
        <v>2</v>
      </c>
      <c r="C17" s="39"/>
      <c r="D17" s="48">
        <v>0</v>
      </c>
      <c r="E17" s="39"/>
      <c r="F17" s="48">
        <v>0</v>
      </c>
      <c r="G17" s="39"/>
      <c r="H17" s="55">
        <f t="shared" si="0"/>
        <v>0</v>
      </c>
      <c r="I17" s="67" t="str">
        <f>IF(H17=0,"",H17/'Step 1 - Sales Planning'!H50)</f>
        <v/>
      </c>
      <c r="J17" s="49"/>
      <c r="K17" s="48">
        <v>0</v>
      </c>
      <c r="L17" s="67" t="str">
        <f>IF(K17=0,"",K17/'Step 1 - Sales Planning'!K50)</f>
        <v/>
      </c>
      <c r="M17" s="39"/>
      <c r="N17" s="54" t="str">
        <f t="shared" si="1"/>
        <v/>
      </c>
      <c r="O17" s="39"/>
      <c r="P17" s="496"/>
      <c r="Q17" s="39"/>
      <c r="R17" s="123"/>
    </row>
    <row r="18" spans="1:18" ht="24" customHeight="1">
      <c r="A18" s="355">
        <v>511</v>
      </c>
      <c r="B18" s="475" t="s">
        <v>627</v>
      </c>
      <c r="C18" s="39"/>
      <c r="D18" s="48">
        <v>0</v>
      </c>
      <c r="E18" s="39"/>
      <c r="F18" s="48">
        <v>0</v>
      </c>
      <c r="G18" s="39"/>
      <c r="H18" s="55">
        <f t="shared" si="0"/>
        <v>0</v>
      </c>
      <c r="I18" s="67" t="str">
        <f>IF(H18=0,"",H18/'Step 1 - Sales Planning'!H50)</f>
        <v/>
      </c>
      <c r="J18" s="49"/>
      <c r="K18" s="48">
        <v>0</v>
      </c>
      <c r="L18" s="67" t="str">
        <f>IF(K18=0,"",K18/'Step 1 - Sales Planning'!K50)</f>
        <v/>
      </c>
      <c r="M18" s="39"/>
      <c r="N18" s="54" t="str">
        <f t="shared" si="1"/>
        <v/>
      </c>
      <c r="O18" s="39"/>
      <c r="P18" s="496"/>
      <c r="Q18" s="39"/>
      <c r="R18" s="51"/>
    </row>
    <row r="19" spans="1:18" ht="24" customHeight="1">
      <c r="A19" s="355">
        <v>514</v>
      </c>
      <c r="B19" s="475" t="s">
        <v>633</v>
      </c>
      <c r="C19" s="39"/>
      <c r="D19" s="48">
        <v>0</v>
      </c>
      <c r="E19" s="39"/>
      <c r="F19" s="48">
        <v>0</v>
      </c>
      <c r="G19" s="39"/>
      <c r="H19" s="55">
        <f t="shared" si="0"/>
        <v>0</v>
      </c>
      <c r="I19" s="67" t="str">
        <f>IF(H19=0,"",H19/'Step 1 - Sales Planning'!H50)</f>
        <v/>
      </c>
      <c r="J19" s="49"/>
      <c r="K19" s="48">
        <v>0</v>
      </c>
      <c r="L19" s="67" t="str">
        <f>IF(K19=0,"",K19/'Step 1 - Sales Planning'!K50)</f>
        <v/>
      </c>
      <c r="M19" s="39"/>
      <c r="N19" s="54" t="str">
        <f t="shared" si="1"/>
        <v/>
      </c>
      <c r="O19" s="39"/>
      <c r="P19" s="496"/>
      <c r="Q19" s="39"/>
      <c r="R19" s="123"/>
    </row>
    <row r="20" spans="1:18" ht="24" customHeight="1">
      <c r="A20" s="355">
        <v>515</v>
      </c>
      <c r="B20" s="475" t="s">
        <v>634</v>
      </c>
      <c r="C20" s="39"/>
      <c r="D20" s="48">
        <v>0</v>
      </c>
      <c r="E20" s="39"/>
      <c r="F20" s="48">
        <v>0</v>
      </c>
      <c r="G20" s="39"/>
      <c r="H20" s="55">
        <f t="shared" si="0"/>
        <v>0</v>
      </c>
      <c r="I20" s="67" t="str">
        <f>IF(H20=0,"",H20/'Step 1 - Sales Planning'!H50)</f>
        <v/>
      </c>
      <c r="J20" s="49"/>
      <c r="K20" s="48">
        <v>0</v>
      </c>
      <c r="L20" s="67" t="str">
        <f>IF(K20=0,"",K20/'Step 1 - Sales Planning'!K50)</f>
        <v/>
      </c>
      <c r="M20" s="39"/>
      <c r="N20" s="54" t="str">
        <f t="shared" si="1"/>
        <v/>
      </c>
      <c r="O20" s="39"/>
      <c r="P20" s="496"/>
      <c r="Q20" s="39"/>
      <c r="R20" s="51"/>
    </row>
    <row r="21" spans="1:18" ht="24" customHeight="1">
      <c r="A21" s="355">
        <v>525</v>
      </c>
      <c r="B21" s="475" t="s">
        <v>626</v>
      </c>
      <c r="C21" s="39"/>
      <c r="D21" s="48">
        <v>0</v>
      </c>
      <c r="E21" s="39"/>
      <c r="F21" s="48">
        <v>0</v>
      </c>
      <c r="G21" s="39"/>
      <c r="H21" s="55">
        <f t="shared" si="0"/>
        <v>0</v>
      </c>
      <c r="I21" s="67" t="str">
        <f>IF(H21=0,"",H21/'Step 1 - Sales Planning'!H50)</f>
        <v/>
      </c>
      <c r="J21" s="49"/>
      <c r="K21" s="48">
        <v>0</v>
      </c>
      <c r="L21" s="67" t="str">
        <f>IF(K21=0,"",K21/'Step 1 - Sales Planning'!K50)</f>
        <v/>
      </c>
      <c r="M21" s="39"/>
      <c r="N21" s="54" t="str">
        <f t="shared" si="1"/>
        <v/>
      </c>
      <c r="O21" s="39"/>
      <c r="P21" s="496"/>
      <c r="Q21" s="39"/>
      <c r="R21" s="123"/>
    </row>
    <row r="22" spans="1:18" ht="24" customHeight="1">
      <c r="A22" s="355"/>
      <c r="B22" s="499" t="s">
        <v>635</v>
      </c>
      <c r="C22" s="39"/>
      <c r="D22" s="48">
        <v>0</v>
      </c>
      <c r="E22" s="39"/>
      <c r="F22" s="48">
        <v>0</v>
      </c>
      <c r="G22" s="39"/>
      <c r="H22" s="55">
        <f t="shared" si="0"/>
        <v>0</v>
      </c>
      <c r="I22" s="67" t="str">
        <f>IF(H22=0,"",H22/'Step 1 - Sales Planning'!H50)</f>
        <v/>
      </c>
      <c r="J22" s="49"/>
      <c r="K22" s="48">
        <v>0</v>
      </c>
      <c r="L22" s="67" t="str">
        <f>IF(K22=0,"",K22/'Step 1 - Sales Planning'!K50)</f>
        <v/>
      </c>
      <c r="M22" s="39"/>
      <c r="N22" s="54" t="str">
        <f t="shared" si="1"/>
        <v/>
      </c>
      <c r="O22" s="39"/>
      <c r="P22" s="496"/>
      <c r="Q22" s="39"/>
      <c r="R22" s="124"/>
    </row>
    <row r="23" spans="1:18" ht="24" customHeight="1">
      <c r="A23" s="355"/>
      <c r="B23" s="115"/>
      <c r="C23" s="39"/>
      <c r="D23" s="48">
        <v>0</v>
      </c>
      <c r="E23" s="39"/>
      <c r="F23" s="48">
        <v>0</v>
      </c>
      <c r="G23" s="39"/>
      <c r="H23" s="55">
        <f t="shared" si="0"/>
        <v>0</v>
      </c>
      <c r="I23" s="67"/>
      <c r="J23" s="49"/>
      <c r="K23" s="48">
        <v>0</v>
      </c>
      <c r="L23" s="67"/>
      <c r="M23" s="39"/>
      <c r="N23" s="54"/>
      <c r="O23" s="39"/>
      <c r="P23" s="496"/>
      <c r="Q23" s="39"/>
      <c r="R23" s="123"/>
    </row>
    <row r="24" spans="1:18" ht="24" customHeight="1">
      <c r="A24" s="15"/>
      <c r="B24" s="306" t="s">
        <v>232</v>
      </c>
      <c r="C24" s="40"/>
      <c r="D24" s="22">
        <f>SUM(D12:D23)</f>
        <v>0</v>
      </c>
      <c r="E24" s="40"/>
      <c r="F24" s="22">
        <f>SUM(F12:F23)</f>
        <v>0</v>
      </c>
      <c r="G24" s="40"/>
      <c r="H24" s="22">
        <f>SUM(H12:H23)</f>
        <v>0</v>
      </c>
      <c r="I24" s="67" t="str">
        <f>IF(H24=0,"",H24/'Step 1 - Sales Planning'!H50)</f>
        <v/>
      </c>
      <c r="J24" s="41"/>
      <c r="K24" s="22">
        <f>SUM(K12:K23)</f>
        <v>0</v>
      </c>
      <c r="L24" s="67" t="str">
        <f>IF(K24=0,"",K24/'Step 1 - Sales Planning'!K50)</f>
        <v/>
      </c>
      <c r="M24" s="41"/>
      <c r="N24" s="54" t="str">
        <f t="shared" si="1"/>
        <v/>
      </c>
      <c r="O24" s="41"/>
      <c r="P24" s="496"/>
      <c r="Q24" s="41"/>
      <c r="R24" s="124"/>
    </row>
    <row r="26" spans="1:18" ht="19.5" customHeight="1">
      <c r="B26" s="664" t="s">
        <v>737</v>
      </c>
      <c r="P26" s="6"/>
    </row>
    <row r="27" spans="1:18" ht="19.5" customHeight="1">
      <c r="B27" s="736"/>
      <c r="C27" s="737"/>
      <c r="D27" s="737"/>
      <c r="E27" s="737"/>
      <c r="F27" s="737"/>
      <c r="G27" s="737"/>
      <c r="H27" s="737"/>
      <c r="I27" s="737"/>
      <c r="J27" s="737"/>
      <c r="K27" s="737"/>
      <c r="L27" s="737"/>
      <c r="M27" s="737"/>
      <c r="N27" s="737"/>
      <c r="O27" s="737"/>
      <c r="P27" s="737"/>
      <c r="Q27" s="737"/>
      <c r="R27" s="738"/>
    </row>
    <row r="28" spans="1:18" ht="19.5" customHeight="1">
      <c r="B28" s="739"/>
      <c r="C28" s="740"/>
      <c r="D28" s="740"/>
      <c r="E28" s="740"/>
      <c r="F28" s="740"/>
      <c r="G28" s="740"/>
      <c r="H28" s="740"/>
      <c r="I28" s="740"/>
      <c r="J28" s="740"/>
      <c r="K28" s="740"/>
      <c r="L28" s="740"/>
      <c r="M28" s="740"/>
      <c r="N28" s="740"/>
      <c r="O28" s="740"/>
      <c r="P28" s="740"/>
      <c r="Q28" s="740"/>
      <c r="R28" s="741"/>
    </row>
    <row r="29" spans="1:18" ht="19.5" customHeight="1">
      <c r="B29" s="739"/>
      <c r="C29" s="740"/>
      <c r="D29" s="740"/>
      <c r="E29" s="740"/>
      <c r="F29" s="740"/>
      <c r="G29" s="740"/>
      <c r="H29" s="740"/>
      <c r="I29" s="740"/>
      <c r="J29" s="740"/>
      <c r="K29" s="740"/>
      <c r="L29" s="740"/>
      <c r="M29" s="740"/>
      <c r="N29" s="740"/>
      <c r="O29" s="740"/>
      <c r="P29" s="740"/>
      <c r="Q29" s="740"/>
      <c r="R29" s="741"/>
    </row>
    <row r="30" spans="1:18" ht="19.5" customHeight="1">
      <c r="B30" s="739"/>
      <c r="C30" s="740"/>
      <c r="D30" s="740"/>
      <c r="E30" s="740"/>
      <c r="F30" s="740"/>
      <c r="G30" s="740"/>
      <c r="H30" s="740"/>
      <c r="I30" s="740"/>
      <c r="J30" s="740"/>
      <c r="K30" s="740"/>
      <c r="L30" s="740"/>
      <c r="M30" s="740"/>
      <c r="N30" s="740"/>
      <c r="O30" s="740"/>
      <c r="P30" s="740"/>
      <c r="Q30" s="740"/>
      <c r="R30" s="741"/>
    </row>
    <row r="31" spans="1:18" ht="19.5" customHeight="1">
      <c r="B31" s="742"/>
      <c r="C31" s="743"/>
      <c r="D31" s="743"/>
      <c r="E31" s="743"/>
      <c r="F31" s="743"/>
      <c r="G31" s="743"/>
      <c r="H31" s="743"/>
      <c r="I31" s="743"/>
      <c r="J31" s="743"/>
      <c r="K31" s="743"/>
      <c r="L31" s="743"/>
      <c r="M31" s="743"/>
      <c r="N31" s="743"/>
      <c r="O31" s="743"/>
      <c r="P31" s="743"/>
      <c r="Q31" s="743"/>
      <c r="R31" s="744"/>
    </row>
    <row r="32" spans="1:18" ht="19.5" customHeight="1">
      <c r="P32" s="6"/>
    </row>
    <row r="33" spans="2:18" ht="19.5" customHeight="1">
      <c r="B33" s="664" t="s">
        <v>738</v>
      </c>
      <c r="P33" s="6"/>
    </row>
    <row r="34" spans="2:18" ht="19.5" customHeight="1">
      <c r="B34" s="736"/>
      <c r="C34" s="737"/>
      <c r="D34" s="737"/>
      <c r="E34" s="737"/>
      <c r="F34" s="737"/>
      <c r="G34" s="737"/>
      <c r="H34" s="737"/>
      <c r="I34" s="737"/>
      <c r="J34" s="737"/>
      <c r="K34" s="737"/>
      <c r="L34" s="737"/>
      <c r="M34" s="737"/>
      <c r="N34" s="737"/>
      <c r="O34" s="737"/>
      <c r="P34" s="737"/>
      <c r="Q34" s="737"/>
      <c r="R34" s="738"/>
    </row>
    <row r="35" spans="2:18" ht="19.5" customHeight="1">
      <c r="B35" s="739"/>
      <c r="C35" s="740"/>
      <c r="D35" s="740"/>
      <c r="E35" s="740"/>
      <c r="F35" s="740"/>
      <c r="G35" s="740"/>
      <c r="H35" s="740"/>
      <c r="I35" s="740"/>
      <c r="J35" s="740"/>
      <c r="K35" s="740"/>
      <c r="L35" s="740"/>
      <c r="M35" s="740"/>
      <c r="N35" s="740"/>
      <c r="O35" s="740"/>
      <c r="P35" s="740"/>
      <c r="Q35" s="740"/>
      <c r="R35" s="741"/>
    </row>
    <row r="36" spans="2:18" ht="19.5" customHeight="1">
      <c r="B36" s="739"/>
      <c r="C36" s="740"/>
      <c r="D36" s="740"/>
      <c r="E36" s="740"/>
      <c r="F36" s="740"/>
      <c r="G36" s="740"/>
      <c r="H36" s="740"/>
      <c r="I36" s="740"/>
      <c r="J36" s="740"/>
      <c r="K36" s="740"/>
      <c r="L36" s="740"/>
      <c r="M36" s="740"/>
      <c r="N36" s="740"/>
      <c r="O36" s="740"/>
      <c r="P36" s="740"/>
      <c r="Q36" s="740"/>
      <c r="R36" s="741"/>
    </row>
    <row r="37" spans="2:18" ht="19.5" customHeight="1">
      <c r="B37" s="739"/>
      <c r="C37" s="740"/>
      <c r="D37" s="740"/>
      <c r="E37" s="740"/>
      <c r="F37" s="740"/>
      <c r="G37" s="740"/>
      <c r="H37" s="740"/>
      <c r="I37" s="740"/>
      <c r="J37" s="740"/>
      <c r="K37" s="740"/>
      <c r="L37" s="740"/>
      <c r="M37" s="740"/>
      <c r="N37" s="740"/>
      <c r="O37" s="740"/>
      <c r="P37" s="740"/>
      <c r="Q37" s="740"/>
      <c r="R37" s="741"/>
    </row>
    <row r="38" spans="2:18" ht="19.5" customHeight="1">
      <c r="B38" s="742"/>
      <c r="C38" s="743"/>
      <c r="D38" s="743"/>
      <c r="E38" s="743"/>
      <c r="F38" s="743"/>
      <c r="G38" s="743"/>
      <c r="H38" s="743"/>
      <c r="I38" s="743"/>
      <c r="J38" s="743"/>
      <c r="K38" s="743"/>
      <c r="L38" s="743"/>
      <c r="M38" s="743"/>
      <c r="N38" s="743"/>
      <c r="O38" s="743"/>
      <c r="P38" s="743"/>
      <c r="Q38" s="743"/>
      <c r="R38" s="744"/>
    </row>
  </sheetData>
  <sheetProtection algorithmName="SHA-512" hashValue="NjKnHBVGvqWfK9mKqFOEHbJQ0b0OzeVNbFYfaAgV5SG5IVeRDw3S/C0/AnDDttJDqgikXBNR6oeo9oTjp2Sk8w==" saltValue="hIWC0d1FZyE1M+UVeIrFMg==" spinCount="100000" sheet="1" objects="1" scenarios="1"/>
  <mergeCells count="6">
    <mergeCell ref="B34:R38"/>
    <mergeCell ref="B3:I3"/>
    <mergeCell ref="B4:I4"/>
    <mergeCell ref="K6:L6"/>
    <mergeCell ref="D6:I6"/>
    <mergeCell ref="B27:R31"/>
  </mergeCells>
  <printOptions horizontalCentered="1"/>
  <pageMargins left="0.2" right="0" top="0.25" bottom="0.25" header="0.3" footer="0.3"/>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2"/>
  <sheetViews>
    <sheetView zoomScale="70" zoomScaleNormal="70" zoomScalePageLayoutView="80" workbookViewId="0">
      <selection activeCell="B18" sqref="B18:R22"/>
    </sheetView>
  </sheetViews>
  <sheetFormatPr defaultColWidth="8.85546875" defaultRowHeight="18.75"/>
  <cols>
    <col min="1" max="1" width="6.85546875" style="6" customWidth="1"/>
    <col min="2" max="2" width="45.28515625" style="33" customWidth="1"/>
    <col min="3" max="3" width="4.42578125" style="4" customWidth="1"/>
    <col min="4" max="4" width="18.7109375" style="33" customWidth="1"/>
    <col min="5" max="5" width="4.42578125" style="4" customWidth="1"/>
    <col min="6" max="6" width="18.7109375" style="33" customWidth="1"/>
    <col min="7" max="7" width="4.42578125" style="4" customWidth="1"/>
    <col min="8" max="9" width="18.7109375" style="33" customWidth="1"/>
    <col min="10" max="10" width="4.42578125" style="4" customWidth="1"/>
    <col min="11" max="11" width="18.7109375" style="6" customWidth="1"/>
    <col min="12" max="12" width="20" style="6" customWidth="1"/>
    <col min="13" max="13" width="4.42578125" style="4" customWidth="1"/>
    <col min="14" max="14" width="18.7109375" style="6" customWidth="1"/>
    <col min="15" max="15" width="4.42578125" style="4" customWidth="1"/>
    <col min="16" max="16" width="18.7109375" style="6" customWidth="1"/>
    <col min="17" max="17" width="4.42578125" style="4" customWidth="1"/>
    <col min="18" max="18" width="69.140625" style="6" customWidth="1"/>
  </cols>
  <sheetData>
    <row r="1" spans="1:19" s="61" customFormat="1" ht="26.25">
      <c r="A1" s="2"/>
      <c r="B1" s="3" t="str">
        <f>('Business Forecast Description'!B2)</f>
        <v>BUSINESS FORECASTING WORKBOOK</v>
      </c>
      <c r="C1" s="4"/>
      <c r="D1" s="3"/>
      <c r="E1" s="4"/>
      <c r="F1" s="3"/>
      <c r="G1" s="4"/>
      <c r="H1" s="5"/>
      <c r="I1" s="5"/>
      <c r="J1" s="4"/>
      <c r="K1" s="2"/>
      <c r="L1" s="6"/>
      <c r="M1" s="4"/>
      <c r="N1" s="6"/>
      <c r="O1" s="4"/>
      <c r="P1" s="6"/>
      <c r="Q1" s="4"/>
      <c r="R1" s="6"/>
    </row>
    <row r="2" spans="1:19" s="61" customFormat="1" ht="28.5">
      <c r="A2" s="10"/>
      <c r="B2" s="745" t="s">
        <v>0</v>
      </c>
      <c r="C2" s="745"/>
      <c r="D2" s="745"/>
      <c r="E2" s="745"/>
      <c r="F2" s="745"/>
      <c r="G2" s="745"/>
      <c r="H2" s="745"/>
      <c r="I2" s="745"/>
      <c r="J2" s="11"/>
      <c r="K2" s="10"/>
      <c r="L2" s="60" t="s">
        <v>1</v>
      </c>
      <c r="M2" s="11"/>
      <c r="N2" s="7"/>
      <c r="O2" s="11"/>
      <c r="P2" s="7"/>
      <c r="Q2" s="11"/>
      <c r="R2" s="10"/>
    </row>
    <row r="3" spans="1:19" s="230" customFormat="1" ht="26.25">
      <c r="A3" s="337"/>
      <c r="B3" s="746">
        <f>('Business Forecast Description'!C5)</f>
        <v>0</v>
      </c>
      <c r="C3" s="747"/>
      <c r="D3" s="747"/>
      <c r="E3" s="747"/>
      <c r="F3" s="747"/>
      <c r="G3" s="747"/>
      <c r="H3" s="746"/>
      <c r="I3" s="746"/>
      <c r="J3" s="65"/>
      <c r="K3" s="337"/>
      <c r="L3" s="488">
        <f>('Business Forecast Description'!H2)</f>
        <v>0</v>
      </c>
      <c r="M3" s="65"/>
      <c r="N3" s="210"/>
      <c r="O3" s="65"/>
      <c r="P3" s="210"/>
      <c r="Q3" s="65"/>
      <c r="R3" s="318"/>
    </row>
    <row r="4" spans="1:19" s="61" customFormat="1" ht="18" customHeight="1">
      <c r="A4" s="2"/>
      <c r="B4" s="13"/>
      <c r="C4" s="13"/>
      <c r="D4" s="13"/>
      <c r="E4" s="13"/>
      <c r="F4" s="13"/>
      <c r="G4" s="13"/>
      <c r="H4" s="13"/>
      <c r="I4" s="13"/>
      <c r="J4" s="13"/>
      <c r="K4" s="13"/>
      <c r="L4" s="2"/>
      <c r="M4" s="13"/>
      <c r="N4" s="12"/>
      <c r="O4" s="13"/>
      <c r="P4" s="12"/>
      <c r="Q4" s="13"/>
      <c r="R4" s="2"/>
    </row>
    <row r="5" spans="1:19" s="338" customFormat="1" ht="27.75" customHeight="1">
      <c r="A5" s="337"/>
      <c r="B5" s="302" t="s">
        <v>6</v>
      </c>
      <c r="C5" s="317"/>
      <c r="D5" s="748">
        <f>SUM(K5-1)</f>
        <v>2018</v>
      </c>
      <c r="E5" s="750"/>
      <c r="F5" s="750"/>
      <c r="G5" s="750"/>
      <c r="H5" s="750"/>
      <c r="I5" s="749"/>
      <c r="J5" s="317"/>
      <c r="K5" s="748">
        <f>SUM('Business Forecast Description'!E2)</f>
        <v>2019</v>
      </c>
      <c r="L5" s="749"/>
      <c r="M5" s="317"/>
      <c r="N5" s="318"/>
      <c r="O5" s="317"/>
      <c r="P5" s="318"/>
      <c r="Q5" s="317"/>
      <c r="R5" s="317"/>
      <c r="S5" s="318"/>
    </row>
    <row r="6" spans="1:19" ht="42" customHeight="1">
      <c r="A6" s="15"/>
      <c r="B6" s="300" t="s">
        <v>226</v>
      </c>
      <c r="C6" s="16"/>
      <c r="D6" s="490" t="s">
        <v>605</v>
      </c>
      <c r="E6" s="16"/>
      <c r="F6" s="490" t="s">
        <v>606</v>
      </c>
      <c r="G6" s="16"/>
      <c r="H6" s="490" t="s">
        <v>604</v>
      </c>
      <c r="I6" s="490" t="s">
        <v>225</v>
      </c>
      <c r="J6" s="16"/>
      <c r="K6" s="56" t="s">
        <v>224</v>
      </c>
      <c r="L6" s="18" t="s">
        <v>225</v>
      </c>
      <c r="M6" s="16"/>
      <c r="N6" s="18" t="s">
        <v>49</v>
      </c>
      <c r="O6" s="16"/>
      <c r="P6" s="311" t="s">
        <v>619</v>
      </c>
      <c r="Q6" s="16"/>
      <c r="R6" s="17" t="s">
        <v>5</v>
      </c>
    </row>
    <row r="7" spans="1:19" s="501" customFormat="1" ht="19.5" hidden="1" customHeight="1">
      <c r="A7" s="475"/>
      <c r="B7" s="475" t="s">
        <v>6</v>
      </c>
      <c r="C7" s="503"/>
      <c r="D7" s="502">
        <f>SUM('Step 1 - Sales Planning'!D50-'Step 2 - COGS Planning'!D24)</f>
        <v>0</v>
      </c>
      <c r="E7" s="503"/>
      <c r="F7" s="502">
        <f>SUM('Step 1 - Sales Planning'!F50-'Step 2 - COGS Planning'!F24)</f>
        <v>0</v>
      </c>
      <c r="G7" s="503"/>
      <c r="H7" s="504">
        <f>SUM('Step 1 - Sales Planning'!H50-'Step 2 - COGS Planning'!H24)</f>
        <v>0</v>
      </c>
      <c r="I7" s="483" t="str">
        <f>IF(H7=0,"",H7/'Step 1 - Sales Planning'!H50)</f>
        <v/>
      </c>
      <c r="J7" s="503"/>
      <c r="K7" s="504">
        <f>SUM('Step 1 - Sales Planning'!K50-'Step 2 - COGS Planning'!K1-'Step 2 - COGS Planning'!K24)</f>
        <v>0</v>
      </c>
      <c r="L7" s="505" t="str">
        <f>IF(K7=0,"",K7/'Step 1 - Sales Planning'!K50)</f>
        <v/>
      </c>
      <c r="M7" s="503"/>
      <c r="N7" s="483" t="str">
        <f>IF(K8=0,"",(K8-H8)/H8)</f>
        <v/>
      </c>
      <c r="O7" s="503"/>
      <c r="P7" s="507"/>
      <c r="Q7" s="503"/>
      <c r="R7" s="123"/>
    </row>
    <row r="8" spans="1:19" ht="19.5" customHeight="1">
      <c r="A8" s="15"/>
      <c r="B8" s="306" t="s">
        <v>231</v>
      </c>
      <c r="C8" s="41"/>
      <c r="D8" s="22">
        <f>SUM(D7)</f>
        <v>0</v>
      </c>
      <c r="E8" s="41"/>
      <c r="F8" s="22">
        <f>SUM(F7)</f>
        <v>0</v>
      </c>
      <c r="G8" s="41"/>
      <c r="H8" s="22">
        <f>SUM(H7)</f>
        <v>0</v>
      </c>
      <c r="I8" s="72">
        <f>SUM(I7)</f>
        <v>0</v>
      </c>
      <c r="J8" s="41"/>
      <c r="K8" s="22">
        <f>SUM(K7)</f>
        <v>0</v>
      </c>
      <c r="L8" s="26">
        <f>SUM(L7)</f>
        <v>0</v>
      </c>
      <c r="M8" s="40"/>
      <c r="N8" s="67">
        <f>SUM(N7)</f>
        <v>0</v>
      </c>
      <c r="O8" s="40"/>
      <c r="P8" s="506"/>
      <c r="Q8" s="40"/>
      <c r="R8" s="123"/>
    </row>
    <row r="10" spans="1:19" ht="19.5" customHeight="1">
      <c r="B10" s="664" t="s">
        <v>737</v>
      </c>
      <c r="D10" s="4"/>
      <c r="F10" s="4"/>
    </row>
    <row r="11" spans="1:19" ht="19.5" customHeight="1">
      <c r="B11" s="736"/>
      <c r="C11" s="737"/>
      <c r="D11" s="737"/>
      <c r="E11" s="737"/>
      <c r="F11" s="737"/>
      <c r="G11" s="737"/>
      <c r="H11" s="737"/>
      <c r="I11" s="737"/>
      <c r="J11" s="737"/>
      <c r="K11" s="737"/>
      <c r="L11" s="737"/>
      <c r="M11" s="737"/>
      <c r="N11" s="737"/>
      <c r="O11" s="737"/>
      <c r="P11" s="737"/>
      <c r="Q11" s="737"/>
      <c r="R11" s="738"/>
    </row>
    <row r="12" spans="1:19" ht="19.5" customHeight="1">
      <c r="B12" s="739"/>
      <c r="C12" s="740"/>
      <c r="D12" s="740"/>
      <c r="E12" s="740"/>
      <c r="F12" s="740"/>
      <c r="G12" s="740"/>
      <c r="H12" s="740"/>
      <c r="I12" s="740"/>
      <c r="J12" s="740"/>
      <c r="K12" s="740"/>
      <c r="L12" s="740"/>
      <c r="M12" s="740"/>
      <c r="N12" s="740"/>
      <c r="O12" s="740"/>
      <c r="P12" s="740"/>
      <c r="Q12" s="740"/>
      <c r="R12" s="741"/>
    </row>
    <row r="13" spans="1:19" ht="19.5" customHeight="1">
      <c r="B13" s="739"/>
      <c r="C13" s="740"/>
      <c r="D13" s="740"/>
      <c r="E13" s="740"/>
      <c r="F13" s="740"/>
      <c r="G13" s="740"/>
      <c r="H13" s="740"/>
      <c r="I13" s="740"/>
      <c r="J13" s="740"/>
      <c r="K13" s="740"/>
      <c r="L13" s="740"/>
      <c r="M13" s="740"/>
      <c r="N13" s="740"/>
      <c r="O13" s="740"/>
      <c r="P13" s="740"/>
      <c r="Q13" s="740"/>
      <c r="R13" s="741"/>
    </row>
    <row r="14" spans="1:19" ht="19.5" customHeight="1">
      <c r="B14" s="739"/>
      <c r="C14" s="740"/>
      <c r="D14" s="740"/>
      <c r="E14" s="740"/>
      <c r="F14" s="740"/>
      <c r="G14" s="740"/>
      <c r="H14" s="740"/>
      <c r="I14" s="740"/>
      <c r="J14" s="740"/>
      <c r="K14" s="740"/>
      <c r="L14" s="740"/>
      <c r="M14" s="740"/>
      <c r="N14" s="740"/>
      <c r="O14" s="740"/>
      <c r="P14" s="740"/>
      <c r="Q14" s="740"/>
      <c r="R14" s="741"/>
    </row>
    <row r="15" spans="1:19" ht="19.5" customHeight="1">
      <c r="B15" s="742"/>
      <c r="C15" s="743"/>
      <c r="D15" s="743"/>
      <c r="E15" s="743"/>
      <c r="F15" s="743"/>
      <c r="G15" s="743"/>
      <c r="H15" s="743"/>
      <c r="I15" s="743"/>
      <c r="J15" s="743"/>
      <c r="K15" s="743"/>
      <c r="L15" s="743"/>
      <c r="M15" s="743"/>
      <c r="N15" s="743"/>
      <c r="O15" s="743"/>
      <c r="P15" s="743"/>
      <c r="Q15" s="743"/>
      <c r="R15" s="744"/>
    </row>
    <row r="16" spans="1:19" ht="19.5" customHeight="1">
      <c r="D16" s="4"/>
      <c r="F16" s="4"/>
    </row>
    <row r="17" spans="2:18" ht="19.5" customHeight="1">
      <c r="B17" s="664" t="s">
        <v>738</v>
      </c>
      <c r="D17" s="4"/>
      <c r="F17" s="4"/>
    </row>
    <row r="18" spans="2:18" ht="19.5" customHeight="1">
      <c r="B18" s="736"/>
      <c r="C18" s="737"/>
      <c r="D18" s="737"/>
      <c r="E18" s="737"/>
      <c r="F18" s="737"/>
      <c r="G18" s="737"/>
      <c r="H18" s="737"/>
      <c r="I18" s="737"/>
      <c r="J18" s="737"/>
      <c r="K18" s="737"/>
      <c r="L18" s="737"/>
      <c r="M18" s="737"/>
      <c r="N18" s="737"/>
      <c r="O18" s="737"/>
      <c r="P18" s="737"/>
      <c r="Q18" s="737"/>
      <c r="R18" s="738"/>
    </row>
    <row r="19" spans="2:18" ht="19.5" customHeight="1">
      <c r="B19" s="739"/>
      <c r="C19" s="740"/>
      <c r="D19" s="740"/>
      <c r="E19" s="740"/>
      <c r="F19" s="740"/>
      <c r="G19" s="740"/>
      <c r="H19" s="740"/>
      <c r="I19" s="740"/>
      <c r="J19" s="740"/>
      <c r="K19" s="740"/>
      <c r="L19" s="740"/>
      <c r="M19" s="740"/>
      <c r="N19" s="740"/>
      <c r="O19" s="740"/>
      <c r="P19" s="740"/>
      <c r="Q19" s="740"/>
      <c r="R19" s="741"/>
    </row>
    <row r="20" spans="2:18" ht="19.5" customHeight="1">
      <c r="B20" s="739"/>
      <c r="C20" s="740"/>
      <c r="D20" s="740"/>
      <c r="E20" s="740"/>
      <c r="F20" s="740"/>
      <c r="G20" s="740"/>
      <c r="H20" s="740"/>
      <c r="I20" s="740"/>
      <c r="J20" s="740"/>
      <c r="K20" s="740"/>
      <c r="L20" s="740"/>
      <c r="M20" s="740"/>
      <c r="N20" s="740"/>
      <c r="O20" s="740"/>
      <c r="P20" s="740"/>
      <c r="Q20" s="740"/>
      <c r="R20" s="741"/>
    </row>
    <row r="21" spans="2:18" ht="19.5" customHeight="1">
      <c r="B21" s="739"/>
      <c r="C21" s="740"/>
      <c r="D21" s="740"/>
      <c r="E21" s="740"/>
      <c r="F21" s="740"/>
      <c r="G21" s="740"/>
      <c r="H21" s="740"/>
      <c r="I21" s="740"/>
      <c r="J21" s="740"/>
      <c r="K21" s="740"/>
      <c r="L21" s="740"/>
      <c r="M21" s="740"/>
      <c r="N21" s="740"/>
      <c r="O21" s="740"/>
      <c r="P21" s="740"/>
      <c r="Q21" s="740"/>
      <c r="R21" s="741"/>
    </row>
    <row r="22" spans="2:18" ht="19.5" customHeight="1">
      <c r="B22" s="742"/>
      <c r="C22" s="743"/>
      <c r="D22" s="743"/>
      <c r="E22" s="743"/>
      <c r="F22" s="743"/>
      <c r="G22" s="743"/>
      <c r="H22" s="743"/>
      <c r="I22" s="743"/>
      <c r="J22" s="743"/>
      <c r="K22" s="743"/>
      <c r="L22" s="743"/>
      <c r="M22" s="743"/>
      <c r="N22" s="743"/>
      <c r="O22" s="743"/>
      <c r="P22" s="743"/>
      <c r="Q22" s="743"/>
      <c r="R22" s="744"/>
    </row>
  </sheetData>
  <sheetProtection algorithmName="SHA-512" hashValue="YXetKzutzgB/eRua5w0wDZuKuS0Nf4Vw7oWY5M5/TVB+LkW2qmld2Xld2HXUu4ZeEwI4jJW65c1Wu38pNmjFng==" saltValue="TrvSQ/WSBlxAfB9D9N0fdQ==" spinCount="100000" sheet="1" objects="1" scenarios="1"/>
  <mergeCells count="6">
    <mergeCell ref="B18:R22"/>
    <mergeCell ref="B2:I2"/>
    <mergeCell ref="B3:I3"/>
    <mergeCell ref="K5:L5"/>
    <mergeCell ref="D5:I5"/>
    <mergeCell ref="B11:R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7"/>
  <sheetViews>
    <sheetView zoomScale="70" zoomScaleNormal="70" workbookViewId="0">
      <pane ySplit="7" topLeftCell="A8" activePane="bottomLeft" state="frozen"/>
      <selection pane="bottomLeft" activeCell="B46" sqref="B46:R50"/>
    </sheetView>
  </sheetViews>
  <sheetFormatPr defaultColWidth="8.85546875" defaultRowHeight="18.75"/>
  <cols>
    <col min="1" max="1" width="6.85546875" style="6" customWidth="1"/>
    <col min="2" max="2" width="45.28515625" style="33" customWidth="1"/>
    <col min="3" max="3" width="4.42578125" style="4" customWidth="1"/>
    <col min="4" max="4" width="18.85546875" style="4" customWidth="1"/>
    <col min="5" max="5" width="4.42578125" style="4" customWidth="1"/>
    <col min="6" max="6" width="18.7109375" style="4" customWidth="1"/>
    <col min="7" max="7" width="4.42578125" style="4" customWidth="1"/>
    <col min="8" max="8" width="18.7109375" style="33" customWidth="1"/>
    <col min="9" max="9" width="18.7109375" style="5" customWidth="1"/>
    <col min="10" max="10" width="4.42578125" style="4" customWidth="1"/>
    <col min="11" max="11" width="18.7109375" style="6" customWidth="1"/>
    <col min="12" max="12" width="20.140625" style="2" customWidth="1"/>
    <col min="13" max="13" width="4.42578125" style="4" customWidth="1"/>
    <col min="14" max="14" width="18.7109375" style="6" customWidth="1"/>
    <col min="15" max="15" width="4.42578125" style="4" customWidth="1"/>
    <col min="16" max="16" width="18.7109375" style="6" customWidth="1"/>
    <col min="17" max="17" width="4.42578125" style="4" customWidth="1"/>
    <col min="18" max="18" width="69.140625" style="6" customWidth="1"/>
  </cols>
  <sheetData>
    <row r="1" spans="1:18" s="61" customFormat="1" ht="26.25">
      <c r="A1" s="2"/>
      <c r="B1" s="3" t="str">
        <f>('Business Forecast Description'!B2)</f>
        <v>BUSINESS FORECASTING WORKBOOK</v>
      </c>
      <c r="C1" s="4"/>
      <c r="D1" s="4"/>
      <c r="E1" s="4"/>
      <c r="F1" s="4"/>
      <c r="G1" s="4"/>
      <c r="H1" s="5"/>
      <c r="I1" s="5"/>
      <c r="J1" s="4"/>
      <c r="K1" s="2"/>
      <c r="L1" s="2"/>
      <c r="M1" s="4"/>
      <c r="N1" s="6"/>
      <c r="O1" s="4"/>
      <c r="P1" s="6"/>
      <c r="Q1" s="4"/>
      <c r="R1" s="6"/>
    </row>
    <row r="2" spans="1:18" s="61" customFormat="1" ht="18" customHeight="1">
      <c r="A2" s="7"/>
      <c r="B2" s="7"/>
      <c r="C2" s="8"/>
      <c r="D2" s="8"/>
      <c r="E2" s="8"/>
      <c r="F2" s="8"/>
      <c r="G2" s="8"/>
      <c r="H2" s="9"/>
      <c r="I2" s="9"/>
      <c r="J2" s="8"/>
      <c r="K2" s="9"/>
      <c r="L2" s="9"/>
      <c r="M2" s="8"/>
      <c r="N2" s="7"/>
      <c r="O2" s="8"/>
      <c r="P2" s="7"/>
      <c r="Q2" s="8"/>
      <c r="R2" s="7"/>
    </row>
    <row r="3" spans="1:18" s="61" customFormat="1" ht="26.25">
      <c r="A3" s="10"/>
      <c r="B3" s="745" t="s">
        <v>0</v>
      </c>
      <c r="C3" s="745"/>
      <c r="D3" s="745"/>
      <c r="E3" s="745"/>
      <c r="F3" s="745"/>
      <c r="G3" s="745"/>
      <c r="H3" s="745"/>
      <c r="I3" s="745"/>
      <c r="J3" s="11"/>
      <c r="K3" s="10"/>
      <c r="L3" s="60" t="s">
        <v>1</v>
      </c>
      <c r="M3" s="11"/>
      <c r="N3" s="60"/>
      <c r="O3" s="11"/>
      <c r="P3" s="489"/>
      <c r="Q3" s="11"/>
      <c r="R3" s="10"/>
    </row>
    <row r="4" spans="1:18" s="230" customFormat="1" ht="26.25">
      <c r="A4" s="337"/>
      <c r="B4" s="746">
        <f>('Business Forecast Description'!C5)</f>
        <v>0</v>
      </c>
      <c r="C4" s="746"/>
      <c r="D4" s="747"/>
      <c r="E4" s="747"/>
      <c r="F4" s="747"/>
      <c r="G4" s="747"/>
      <c r="H4" s="746"/>
      <c r="I4" s="746"/>
      <c r="J4" s="65"/>
      <c r="K4" s="337"/>
      <c r="L4" s="488">
        <f>('Business Forecast Description'!H2)</f>
        <v>0</v>
      </c>
      <c r="M4" s="65"/>
      <c r="N4" s="65"/>
      <c r="O4" s="65"/>
      <c r="P4" s="65"/>
      <c r="Q4" s="65"/>
      <c r="R4" s="318"/>
    </row>
    <row r="5" spans="1:18" s="61" customFormat="1" ht="26.25">
      <c r="A5" s="2"/>
      <c r="B5" s="13"/>
      <c r="C5" s="13"/>
      <c r="D5" s="13"/>
      <c r="E5" s="13"/>
      <c r="F5" s="13"/>
      <c r="G5" s="13"/>
      <c r="H5" s="13"/>
      <c r="I5" s="13"/>
      <c r="J5" s="13"/>
      <c r="K5" s="13"/>
      <c r="L5" s="2"/>
      <c r="M5" s="13"/>
      <c r="N5" s="2"/>
      <c r="O5" s="13"/>
      <c r="P5" s="2"/>
      <c r="Q5" s="13"/>
      <c r="R5" s="2"/>
    </row>
    <row r="6" spans="1:18" s="338" customFormat="1" ht="27.75" customHeight="1">
      <c r="A6" s="337"/>
      <c r="B6" s="302" t="s">
        <v>237</v>
      </c>
      <c r="C6" s="317"/>
      <c r="D6" s="748">
        <f>SUM(K6-1)</f>
        <v>2018</v>
      </c>
      <c r="E6" s="750"/>
      <c r="F6" s="750"/>
      <c r="G6" s="750"/>
      <c r="H6" s="750"/>
      <c r="I6" s="749"/>
      <c r="J6" s="317"/>
      <c r="K6" s="748">
        <f>SUM('Business Forecast Description'!E2)</f>
        <v>2019</v>
      </c>
      <c r="L6" s="749"/>
      <c r="M6" s="317"/>
      <c r="N6" s="318"/>
      <c r="O6" s="317"/>
      <c r="P6" s="318"/>
      <c r="Q6" s="317"/>
      <c r="R6" s="318"/>
    </row>
    <row r="7" spans="1:18" ht="42" customHeight="1">
      <c r="A7" s="15"/>
      <c r="B7" s="300" t="s">
        <v>226</v>
      </c>
      <c r="C7" s="16"/>
      <c r="D7" s="315" t="s">
        <v>605</v>
      </c>
      <c r="E7" s="16"/>
      <c r="F7" s="315" t="s">
        <v>606</v>
      </c>
      <c r="G7" s="16"/>
      <c r="H7" s="490" t="s">
        <v>604</v>
      </c>
      <c r="I7" s="490" t="s">
        <v>225</v>
      </c>
      <c r="J7" s="16"/>
      <c r="K7" s="56" t="s">
        <v>224</v>
      </c>
      <c r="L7" s="18" t="s">
        <v>225</v>
      </c>
      <c r="M7" s="16"/>
      <c r="N7" s="18" t="s">
        <v>49</v>
      </c>
      <c r="O7" s="16"/>
      <c r="P7" s="311" t="s">
        <v>619</v>
      </c>
      <c r="Q7" s="16"/>
      <c r="R7" s="17" t="s">
        <v>5</v>
      </c>
    </row>
    <row r="8" spans="1:18">
      <c r="A8" s="37">
        <v>600</v>
      </c>
      <c r="B8" s="475" t="s">
        <v>652</v>
      </c>
      <c r="C8" s="39"/>
      <c r="D8" s="663">
        <v>0</v>
      </c>
      <c r="E8" s="39"/>
      <c r="F8" s="663">
        <v>0</v>
      </c>
      <c r="G8" s="39"/>
      <c r="H8" s="55">
        <f>SUM(D8+F8)</f>
        <v>0</v>
      </c>
      <c r="I8" s="67" t="str">
        <f>IF(H8=0,"",H8/'Step 1 - Sales Planning'!H50)</f>
        <v/>
      </c>
      <c r="J8" s="49"/>
      <c r="K8" s="48">
        <v>0</v>
      </c>
      <c r="L8" s="67" t="str">
        <f>IF(K8=0,"",K8/'Step 1 - Sales Planning'!K50)</f>
        <v/>
      </c>
      <c r="M8" s="39"/>
      <c r="N8" s="66" t="str">
        <f>IF(K8=0,"",(K8-H8)/H8)</f>
        <v/>
      </c>
      <c r="O8" s="39"/>
      <c r="P8" s="508"/>
      <c r="Q8" s="39"/>
      <c r="R8" s="123"/>
    </row>
    <row r="9" spans="1:18">
      <c r="A9" s="37">
        <v>601</v>
      </c>
      <c r="B9" s="38" t="s">
        <v>7</v>
      </c>
      <c r="C9" s="39"/>
      <c r="D9" s="663">
        <v>0</v>
      </c>
      <c r="E9" s="39"/>
      <c r="F9" s="663">
        <v>0</v>
      </c>
      <c r="G9" s="39"/>
      <c r="H9" s="55">
        <f t="shared" ref="H9:H42" si="0">SUM(D9+F9)</f>
        <v>0</v>
      </c>
      <c r="I9" s="67" t="str">
        <f>IF(H9=0,"",H9/'Step 1 - Sales Planning'!H50)</f>
        <v/>
      </c>
      <c r="J9" s="49"/>
      <c r="K9" s="48">
        <v>0</v>
      </c>
      <c r="L9" s="67" t="str">
        <f>IF(K9=0,"",K9/'Step 1 - Sales Planning'!K50)</f>
        <v/>
      </c>
      <c r="M9" s="39"/>
      <c r="N9" s="53" t="str">
        <f t="shared" ref="N9:N43" si="1">IF(K9=0,"",(K9-H9)/H9)</f>
        <v/>
      </c>
      <c r="O9" s="39"/>
      <c r="P9" s="508"/>
      <c r="Q9" s="39"/>
      <c r="R9" s="51"/>
    </row>
    <row r="10" spans="1:18">
      <c r="A10" s="37">
        <v>602</v>
      </c>
      <c r="B10" s="38" t="s">
        <v>8</v>
      </c>
      <c r="C10" s="39"/>
      <c r="D10" s="663">
        <v>0</v>
      </c>
      <c r="E10" s="39"/>
      <c r="F10" s="663">
        <v>0</v>
      </c>
      <c r="G10" s="39"/>
      <c r="H10" s="55">
        <f t="shared" si="0"/>
        <v>0</v>
      </c>
      <c r="I10" s="67" t="str">
        <f>IF(H10=0,"",H10/'Step 1 - Sales Planning'!H50)</f>
        <v/>
      </c>
      <c r="J10" s="49"/>
      <c r="K10" s="48">
        <v>0</v>
      </c>
      <c r="L10" s="67" t="str">
        <f>IF(K10=0,"",K10/'Step 1 - Sales Planning'!K50)</f>
        <v/>
      </c>
      <c r="M10" s="39"/>
      <c r="N10" s="53" t="str">
        <f t="shared" si="1"/>
        <v/>
      </c>
      <c r="O10" s="39"/>
      <c r="P10" s="508"/>
      <c r="Q10" s="39"/>
      <c r="R10" s="51"/>
    </row>
    <row r="11" spans="1:18">
      <c r="A11" s="44">
        <v>603</v>
      </c>
      <c r="B11" s="38" t="s">
        <v>9</v>
      </c>
      <c r="C11" s="39"/>
      <c r="D11" s="663">
        <v>0</v>
      </c>
      <c r="E11" s="39"/>
      <c r="F11" s="663">
        <v>0</v>
      </c>
      <c r="G11" s="39"/>
      <c r="H11" s="55">
        <f t="shared" si="0"/>
        <v>0</v>
      </c>
      <c r="I11" s="67" t="str">
        <f>IF(H11=0,"",H11/'Step 1 - Sales Planning'!H50)</f>
        <v/>
      </c>
      <c r="J11" s="49"/>
      <c r="K11" s="48">
        <v>0</v>
      </c>
      <c r="L11" s="67" t="str">
        <f>IF(K11=0,"",K11/'Step 1 - Sales Planning'!K50)</f>
        <v/>
      </c>
      <c r="M11" s="39"/>
      <c r="N11" s="53" t="str">
        <f t="shared" si="1"/>
        <v/>
      </c>
      <c r="O11" s="39"/>
      <c r="P11" s="508"/>
      <c r="Q11" s="39"/>
      <c r="R11" s="51"/>
    </row>
    <row r="12" spans="1:18">
      <c r="A12" s="44">
        <v>604</v>
      </c>
      <c r="B12" s="38" t="s">
        <v>10</v>
      </c>
      <c r="C12" s="39"/>
      <c r="D12" s="663">
        <v>0</v>
      </c>
      <c r="E12" s="39"/>
      <c r="F12" s="663">
        <v>0</v>
      </c>
      <c r="G12" s="39"/>
      <c r="H12" s="55">
        <f t="shared" si="0"/>
        <v>0</v>
      </c>
      <c r="I12" s="67" t="str">
        <f>IF(H12=0,"",H12/'Step 1 - Sales Planning'!H50)</f>
        <v/>
      </c>
      <c r="J12" s="49"/>
      <c r="K12" s="48">
        <v>0</v>
      </c>
      <c r="L12" s="67" t="str">
        <f>IF(K12=0,"",K12/'Step 1 - Sales Planning'!K50)</f>
        <v/>
      </c>
      <c r="M12" s="39"/>
      <c r="N12" s="53" t="str">
        <f t="shared" si="1"/>
        <v/>
      </c>
      <c r="O12" s="39"/>
      <c r="P12" s="508"/>
      <c r="Q12" s="39"/>
      <c r="R12" s="51"/>
    </row>
    <row r="13" spans="1:18">
      <c r="A13" s="44">
        <v>605</v>
      </c>
      <c r="B13" s="38" t="s">
        <v>11</v>
      </c>
      <c r="C13" s="39"/>
      <c r="D13" s="663">
        <v>0</v>
      </c>
      <c r="E13" s="39"/>
      <c r="F13" s="663">
        <v>0</v>
      </c>
      <c r="G13" s="39"/>
      <c r="H13" s="55">
        <f t="shared" si="0"/>
        <v>0</v>
      </c>
      <c r="I13" s="67" t="str">
        <f>IF(H13=0,"",H13/'Step 1 - Sales Planning'!H50)</f>
        <v/>
      </c>
      <c r="J13" s="49"/>
      <c r="K13" s="48">
        <v>0</v>
      </c>
      <c r="L13" s="67" t="str">
        <f>IF(K13=0,"",K13/'Step 1 - Sales Planning'!K50)</f>
        <v/>
      </c>
      <c r="M13" s="39"/>
      <c r="N13" s="53" t="str">
        <f t="shared" si="1"/>
        <v/>
      </c>
      <c r="O13" s="39"/>
      <c r="P13" s="508"/>
      <c r="Q13" s="39"/>
      <c r="R13" s="51"/>
    </row>
    <row r="14" spans="1:18">
      <c r="A14" s="44">
        <v>606</v>
      </c>
      <c r="B14" s="38" t="s">
        <v>12</v>
      </c>
      <c r="C14" s="39"/>
      <c r="D14" s="663">
        <v>0</v>
      </c>
      <c r="E14" s="39"/>
      <c r="F14" s="663">
        <v>0</v>
      </c>
      <c r="G14" s="39"/>
      <c r="H14" s="55">
        <f t="shared" si="0"/>
        <v>0</v>
      </c>
      <c r="I14" s="67" t="str">
        <f>IF(H14=0,"",H14/'Step 1 - Sales Planning'!H50)</f>
        <v/>
      </c>
      <c r="J14" s="49"/>
      <c r="K14" s="48">
        <v>0</v>
      </c>
      <c r="L14" s="67" t="str">
        <f>IF(K14=0,"",K14/'Step 1 - Sales Planning'!K50)</f>
        <v/>
      </c>
      <c r="M14" s="39"/>
      <c r="N14" s="53" t="str">
        <f t="shared" si="1"/>
        <v/>
      </c>
      <c r="O14" s="39"/>
      <c r="P14" s="508"/>
      <c r="Q14" s="39"/>
      <c r="R14" s="51"/>
    </row>
    <row r="15" spans="1:18">
      <c r="A15" s="44">
        <v>607</v>
      </c>
      <c r="B15" s="38" t="s">
        <v>13</v>
      </c>
      <c r="C15" s="39"/>
      <c r="D15" s="663">
        <v>0</v>
      </c>
      <c r="E15" s="39"/>
      <c r="F15" s="663">
        <v>0</v>
      </c>
      <c r="G15" s="39"/>
      <c r="H15" s="55">
        <f t="shared" si="0"/>
        <v>0</v>
      </c>
      <c r="I15" s="67" t="str">
        <f>IF(H15=0,"",H15/'Step 1 - Sales Planning'!H50)</f>
        <v/>
      </c>
      <c r="J15" s="49"/>
      <c r="K15" s="48">
        <v>0</v>
      </c>
      <c r="L15" s="67" t="str">
        <f>IF(K15=0,"",K15/'Step 1 - Sales Planning'!K50)</f>
        <v/>
      </c>
      <c r="M15" s="39"/>
      <c r="N15" s="53" t="str">
        <f t="shared" si="1"/>
        <v/>
      </c>
      <c r="O15" s="39"/>
      <c r="P15" s="508"/>
      <c r="Q15" s="39"/>
      <c r="R15" s="51"/>
    </row>
    <row r="16" spans="1:18">
      <c r="A16" s="44">
        <v>608</v>
      </c>
      <c r="B16" s="38" t="s">
        <v>14</v>
      </c>
      <c r="C16" s="39"/>
      <c r="D16" s="663">
        <v>0</v>
      </c>
      <c r="E16" s="39"/>
      <c r="F16" s="663">
        <v>0</v>
      </c>
      <c r="G16" s="39"/>
      <c r="H16" s="55">
        <f t="shared" si="0"/>
        <v>0</v>
      </c>
      <c r="I16" s="67" t="str">
        <f>IF(H16=0,"",H16/'Step 1 - Sales Planning'!H50)</f>
        <v/>
      </c>
      <c r="J16" s="49"/>
      <c r="K16" s="48">
        <v>0</v>
      </c>
      <c r="L16" s="67" t="str">
        <f>IF(K16=0,"",K16/'Step 1 - Sales Planning'!K50)</f>
        <v/>
      </c>
      <c r="M16" s="39"/>
      <c r="N16" s="53" t="str">
        <f t="shared" si="1"/>
        <v/>
      </c>
      <c r="O16" s="39"/>
      <c r="P16" s="508"/>
      <c r="Q16" s="39"/>
      <c r="R16" s="123"/>
    </row>
    <row r="17" spans="1:18">
      <c r="A17" s="44">
        <v>609</v>
      </c>
      <c r="B17" s="38" t="s">
        <v>15</v>
      </c>
      <c r="C17" s="39"/>
      <c r="D17" s="663">
        <v>0</v>
      </c>
      <c r="E17" s="39"/>
      <c r="F17" s="663">
        <v>0</v>
      </c>
      <c r="G17" s="39"/>
      <c r="H17" s="55">
        <f t="shared" si="0"/>
        <v>0</v>
      </c>
      <c r="I17" s="67" t="str">
        <f>IF(H17=0,"",H17/'Step 1 - Sales Planning'!H50)</f>
        <v/>
      </c>
      <c r="J17" s="49"/>
      <c r="K17" s="48">
        <v>0</v>
      </c>
      <c r="L17" s="67" t="str">
        <f>IF(K17=0,"",K17/'Step 1 - Sales Planning'!K50)</f>
        <v/>
      </c>
      <c r="M17" s="39"/>
      <c r="N17" s="53" t="str">
        <f t="shared" si="1"/>
        <v/>
      </c>
      <c r="O17" s="39"/>
      <c r="P17" s="508"/>
      <c r="Q17" s="39"/>
      <c r="R17" s="51"/>
    </row>
    <row r="18" spans="1:18">
      <c r="A18" s="44">
        <v>610</v>
      </c>
      <c r="B18" s="38" t="s">
        <v>16</v>
      </c>
      <c r="C18" s="39"/>
      <c r="D18" s="663">
        <v>0</v>
      </c>
      <c r="E18" s="39"/>
      <c r="F18" s="663">
        <v>0</v>
      </c>
      <c r="G18" s="39"/>
      <c r="H18" s="55">
        <f t="shared" si="0"/>
        <v>0</v>
      </c>
      <c r="I18" s="67" t="str">
        <f>IF(H18=0,"",H18/'Step 1 - Sales Planning'!H50)</f>
        <v/>
      </c>
      <c r="J18" s="49"/>
      <c r="K18" s="48">
        <v>0</v>
      </c>
      <c r="L18" s="67" t="str">
        <f>IF(K18=0,"",K18/'Step 1 - Sales Planning'!K50)</f>
        <v/>
      </c>
      <c r="M18" s="39"/>
      <c r="N18" s="53" t="str">
        <f t="shared" si="1"/>
        <v/>
      </c>
      <c r="O18" s="39"/>
      <c r="P18" s="508"/>
      <c r="Q18" s="39"/>
      <c r="R18" s="51"/>
    </row>
    <row r="19" spans="1:18">
      <c r="A19" s="44">
        <v>611</v>
      </c>
      <c r="B19" s="38" t="s">
        <v>17</v>
      </c>
      <c r="C19" s="39"/>
      <c r="D19" s="663">
        <v>0</v>
      </c>
      <c r="E19" s="39"/>
      <c r="F19" s="663">
        <v>0</v>
      </c>
      <c r="G19" s="39"/>
      <c r="H19" s="55">
        <f t="shared" si="0"/>
        <v>0</v>
      </c>
      <c r="I19" s="67" t="str">
        <f>IF(H19=0,"",H19/'Step 1 - Sales Planning'!H50)</f>
        <v/>
      </c>
      <c r="J19" s="49"/>
      <c r="K19" s="48">
        <v>0</v>
      </c>
      <c r="L19" s="67" t="str">
        <f>IF(K19=0,"",K19/'Step 1 - Sales Planning'!K50)</f>
        <v/>
      </c>
      <c r="M19" s="39"/>
      <c r="N19" s="53" t="str">
        <f t="shared" si="1"/>
        <v/>
      </c>
      <c r="O19" s="39"/>
      <c r="P19" s="508"/>
      <c r="Q19" s="39"/>
      <c r="R19" s="51"/>
    </row>
    <row r="20" spans="1:18">
      <c r="A20" s="44">
        <v>612</v>
      </c>
      <c r="B20" s="38" t="s">
        <v>18</v>
      </c>
      <c r="C20" s="39"/>
      <c r="D20" s="663">
        <v>0</v>
      </c>
      <c r="E20" s="39"/>
      <c r="F20" s="663">
        <v>0</v>
      </c>
      <c r="G20" s="39"/>
      <c r="H20" s="55">
        <f t="shared" si="0"/>
        <v>0</v>
      </c>
      <c r="I20" s="67" t="str">
        <f>IF(H20=0,"",H20/'Step 1 - Sales Planning'!H50)</f>
        <v/>
      </c>
      <c r="J20" s="49"/>
      <c r="K20" s="48">
        <v>0</v>
      </c>
      <c r="L20" s="67" t="str">
        <f>IF(K20=0,"",K20/'Step 1 - Sales Planning'!K50)</f>
        <v/>
      </c>
      <c r="M20" s="39"/>
      <c r="N20" s="53" t="str">
        <f t="shared" si="1"/>
        <v/>
      </c>
      <c r="O20" s="39"/>
      <c r="P20" s="508"/>
      <c r="Q20" s="39"/>
      <c r="R20" s="51"/>
    </row>
    <row r="21" spans="1:18">
      <c r="A21" s="44">
        <v>613</v>
      </c>
      <c r="B21" s="38" t="s">
        <v>19</v>
      </c>
      <c r="C21" s="39"/>
      <c r="D21" s="663">
        <v>0</v>
      </c>
      <c r="E21" s="39"/>
      <c r="F21" s="663">
        <v>0</v>
      </c>
      <c r="G21" s="39"/>
      <c r="H21" s="55">
        <f t="shared" si="0"/>
        <v>0</v>
      </c>
      <c r="I21" s="67" t="str">
        <f>IF(H21=0,"",H21/'Step 1 - Sales Planning'!H50)</f>
        <v/>
      </c>
      <c r="J21" s="49"/>
      <c r="K21" s="48">
        <v>0</v>
      </c>
      <c r="L21" s="67" t="str">
        <f>IF(K21=0,"",K21/'Step 1 - Sales Planning'!K50)</f>
        <v/>
      </c>
      <c r="M21" s="39"/>
      <c r="N21" s="53" t="str">
        <f t="shared" si="1"/>
        <v/>
      </c>
      <c r="O21" s="39"/>
      <c r="P21" s="508"/>
      <c r="Q21" s="39"/>
      <c r="R21" s="51"/>
    </row>
    <row r="22" spans="1:18">
      <c r="A22" s="44">
        <v>614</v>
      </c>
      <c r="B22" s="38" t="s">
        <v>20</v>
      </c>
      <c r="C22" s="39"/>
      <c r="D22" s="663">
        <v>0</v>
      </c>
      <c r="E22" s="39"/>
      <c r="F22" s="663">
        <v>0</v>
      </c>
      <c r="G22" s="39"/>
      <c r="H22" s="55">
        <f t="shared" si="0"/>
        <v>0</v>
      </c>
      <c r="I22" s="67" t="str">
        <f>IF(H22=0,"",H22/'Step 1 - Sales Planning'!H50)</f>
        <v/>
      </c>
      <c r="J22" s="49"/>
      <c r="K22" s="48">
        <v>0</v>
      </c>
      <c r="L22" s="67" t="str">
        <f>IF(K22=0,"",K22/'Step 1 - Sales Planning'!K50)</f>
        <v/>
      </c>
      <c r="M22" s="39"/>
      <c r="N22" s="53" t="str">
        <f t="shared" si="1"/>
        <v/>
      </c>
      <c r="O22" s="39"/>
      <c r="P22" s="508"/>
      <c r="Q22" s="39"/>
      <c r="R22" s="51"/>
    </row>
    <row r="23" spans="1:18">
      <c r="A23" s="44">
        <v>615</v>
      </c>
      <c r="B23" s="38" t="s">
        <v>21</v>
      </c>
      <c r="C23" s="39"/>
      <c r="D23" s="663">
        <v>0</v>
      </c>
      <c r="E23" s="39"/>
      <c r="F23" s="663">
        <v>0</v>
      </c>
      <c r="G23" s="39"/>
      <c r="H23" s="55">
        <f t="shared" si="0"/>
        <v>0</v>
      </c>
      <c r="I23" s="67" t="str">
        <f>IF(H23=0,"",H23/'Step 1 - Sales Planning'!H50)</f>
        <v/>
      </c>
      <c r="J23" s="49"/>
      <c r="K23" s="48">
        <v>0</v>
      </c>
      <c r="L23" s="67" t="str">
        <f>IF(K23=0,"",K23/'Step 1 - Sales Planning'!K50)</f>
        <v/>
      </c>
      <c r="M23" s="39"/>
      <c r="N23" s="53" t="str">
        <f t="shared" si="1"/>
        <v/>
      </c>
      <c r="O23" s="39"/>
      <c r="P23" s="508"/>
      <c r="Q23" s="39"/>
      <c r="R23" s="51"/>
    </row>
    <row r="24" spans="1:18">
      <c r="A24" s="44">
        <v>616</v>
      </c>
      <c r="B24" s="38" t="s">
        <v>22</v>
      </c>
      <c r="C24" s="39"/>
      <c r="D24" s="663">
        <v>0</v>
      </c>
      <c r="E24" s="39"/>
      <c r="F24" s="663">
        <v>0</v>
      </c>
      <c r="G24" s="39"/>
      <c r="H24" s="55">
        <f t="shared" si="0"/>
        <v>0</v>
      </c>
      <c r="I24" s="67" t="str">
        <f>IF(H24=0,"",H24/'Step 1 - Sales Planning'!H50)</f>
        <v/>
      </c>
      <c r="J24" s="49"/>
      <c r="K24" s="48">
        <v>0</v>
      </c>
      <c r="L24" s="67" t="str">
        <f>IF(K24=0,"",K24/'Step 1 - Sales Planning'!K50)</f>
        <v/>
      </c>
      <c r="M24" s="39"/>
      <c r="N24" s="53" t="str">
        <f t="shared" si="1"/>
        <v/>
      </c>
      <c r="O24" s="39"/>
      <c r="P24" s="508"/>
      <c r="Q24" s="39"/>
      <c r="R24" s="51"/>
    </row>
    <row r="25" spans="1:18">
      <c r="A25" s="44">
        <v>617</v>
      </c>
      <c r="B25" s="38" t="s">
        <v>23</v>
      </c>
      <c r="C25" s="39"/>
      <c r="D25" s="663">
        <v>0</v>
      </c>
      <c r="E25" s="39"/>
      <c r="F25" s="663">
        <v>0</v>
      </c>
      <c r="G25" s="39"/>
      <c r="H25" s="55">
        <f t="shared" si="0"/>
        <v>0</v>
      </c>
      <c r="I25" s="67" t="str">
        <f>IF(H25=0,"",H25/'Step 1 - Sales Planning'!H50)</f>
        <v/>
      </c>
      <c r="J25" s="49"/>
      <c r="K25" s="48">
        <v>0</v>
      </c>
      <c r="L25" s="67" t="str">
        <f>IF(K25=0,"",K25/'Step 1 - Sales Planning'!K50)</f>
        <v/>
      </c>
      <c r="M25" s="39"/>
      <c r="N25" s="53" t="str">
        <f t="shared" si="1"/>
        <v/>
      </c>
      <c r="O25" s="39"/>
      <c r="P25" s="508"/>
      <c r="Q25" s="39"/>
      <c r="R25" s="51"/>
    </row>
    <row r="26" spans="1:18">
      <c r="A26" s="44">
        <v>618</v>
      </c>
      <c r="B26" s="38" t="s">
        <v>24</v>
      </c>
      <c r="C26" s="39"/>
      <c r="D26" s="663">
        <v>0</v>
      </c>
      <c r="E26" s="39"/>
      <c r="F26" s="663">
        <v>0</v>
      </c>
      <c r="G26" s="39"/>
      <c r="H26" s="55">
        <f t="shared" si="0"/>
        <v>0</v>
      </c>
      <c r="I26" s="67" t="str">
        <f>IF(H26=0,"",H26/'Step 1 - Sales Planning'!H50)</f>
        <v/>
      </c>
      <c r="J26" s="49"/>
      <c r="K26" s="48">
        <v>0</v>
      </c>
      <c r="L26" s="67" t="str">
        <f>IF(K26=0,"",K26/'Step 1 - Sales Planning'!K50)</f>
        <v/>
      </c>
      <c r="M26" s="39"/>
      <c r="N26" s="53" t="str">
        <f t="shared" si="1"/>
        <v/>
      </c>
      <c r="O26" s="39"/>
      <c r="P26" s="508"/>
      <c r="Q26" s="39"/>
      <c r="R26" s="51"/>
    </row>
    <row r="27" spans="1:18">
      <c r="A27" s="44">
        <v>623</v>
      </c>
      <c r="B27" s="38" t="s">
        <v>25</v>
      </c>
      <c r="C27" s="39"/>
      <c r="D27" s="663">
        <v>0</v>
      </c>
      <c r="E27" s="39"/>
      <c r="F27" s="663">
        <v>0</v>
      </c>
      <c r="G27" s="39"/>
      <c r="H27" s="55">
        <f t="shared" si="0"/>
        <v>0</v>
      </c>
      <c r="I27" s="67" t="str">
        <f>IF(H27=0,"",H27/'Step 1 - Sales Planning'!H50)</f>
        <v/>
      </c>
      <c r="J27" s="49"/>
      <c r="K27" s="48">
        <v>0</v>
      </c>
      <c r="L27" s="67" t="str">
        <f>IF(K27=0,"",K27/'Step 1 - Sales Planning'!K50)</f>
        <v/>
      </c>
      <c r="M27" s="39"/>
      <c r="N27" s="53" t="str">
        <f t="shared" si="1"/>
        <v/>
      </c>
      <c r="O27" s="39"/>
      <c r="P27" s="508"/>
      <c r="Q27" s="39"/>
      <c r="R27" s="51"/>
    </row>
    <row r="28" spans="1:18">
      <c r="A28" s="44">
        <v>624</v>
      </c>
      <c r="B28" s="38" t="s">
        <v>26</v>
      </c>
      <c r="C28" s="39"/>
      <c r="D28" s="663">
        <v>0</v>
      </c>
      <c r="E28" s="39"/>
      <c r="F28" s="663">
        <v>0</v>
      </c>
      <c r="G28" s="39"/>
      <c r="H28" s="55">
        <f t="shared" si="0"/>
        <v>0</v>
      </c>
      <c r="I28" s="67" t="str">
        <f>IF(H28=0,"",H28/'Step 1 - Sales Planning'!H50)</f>
        <v/>
      </c>
      <c r="J28" s="49"/>
      <c r="K28" s="48">
        <v>0</v>
      </c>
      <c r="L28" s="67" t="str">
        <f>IF(K28=0,"",K28/'Step 1 - Sales Planning'!K50)</f>
        <v/>
      </c>
      <c r="M28" s="39"/>
      <c r="N28" s="53" t="str">
        <f t="shared" si="1"/>
        <v/>
      </c>
      <c r="O28" s="39"/>
      <c r="P28" s="508"/>
      <c r="Q28" s="39"/>
      <c r="R28" s="51"/>
    </row>
    <row r="29" spans="1:18">
      <c r="A29" s="44">
        <v>625</v>
      </c>
      <c r="B29" s="38" t="s">
        <v>27</v>
      </c>
      <c r="C29" s="39"/>
      <c r="D29" s="663">
        <v>0</v>
      </c>
      <c r="E29" s="39"/>
      <c r="F29" s="663">
        <v>0</v>
      </c>
      <c r="G29" s="39"/>
      <c r="H29" s="55">
        <f t="shared" si="0"/>
        <v>0</v>
      </c>
      <c r="I29" s="67" t="str">
        <f>IF(H29=0,"",H29/'Step 1 - Sales Planning'!H50)</f>
        <v/>
      </c>
      <c r="J29" s="49"/>
      <c r="K29" s="48">
        <v>0</v>
      </c>
      <c r="L29" s="67" t="str">
        <f>IF(K29=0,"",K29/'Step 1 - Sales Planning'!K50)</f>
        <v/>
      </c>
      <c r="M29" s="39"/>
      <c r="N29" s="53" t="str">
        <f t="shared" si="1"/>
        <v/>
      </c>
      <c r="O29" s="39"/>
      <c r="P29" s="508"/>
      <c r="Q29" s="39"/>
      <c r="R29" s="51"/>
    </row>
    <row r="30" spans="1:18">
      <c r="A30" s="44">
        <v>626</v>
      </c>
      <c r="B30" s="38" t="s">
        <v>28</v>
      </c>
      <c r="C30" s="39"/>
      <c r="D30" s="663">
        <v>0</v>
      </c>
      <c r="E30" s="39"/>
      <c r="F30" s="663">
        <v>0</v>
      </c>
      <c r="G30" s="39"/>
      <c r="H30" s="55">
        <f t="shared" si="0"/>
        <v>0</v>
      </c>
      <c r="I30" s="67" t="str">
        <f>IF(H30=0,"",H30/'Step 1 - Sales Planning'!H50)</f>
        <v/>
      </c>
      <c r="J30" s="49"/>
      <c r="K30" s="48">
        <v>0</v>
      </c>
      <c r="L30" s="67" t="str">
        <f>IF(K30=0,"",K30/'Step 1 - Sales Planning'!K50)</f>
        <v/>
      </c>
      <c r="M30" s="39"/>
      <c r="N30" s="53" t="str">
        <f t="shared" si="1"/>
        <v/>
      </c>
      <c r="O30" s="39"/>
      <c r="P30" s="508"/>
      <c r="Q30" s="39"/>
      <c r="R30" s="51"/>
    </row>
    <row r="31" spans="1:18">
      <c r="A31" s="44">
        <v>628</v>
      </c>
      <c r="B31" s="38" t="s">
        <v>29</v>
      </c>
      <c r="C31" s="39"/>
      <c r="D31" s="663">
        <v>0</v>
      </c>
      <c r="E31" s="39"/>
      <c r="F31" s="663">
        <v>0</v>
      </c>
      <c r="G31" s="39"/>
      <c r="H31" s="55">
        <f t="shared" si="0"/>
        <v>0</v>
      </c>
      <c r="I31" s="67" t="str">
        <f>IF(H31=0,"",H31/'Step 1 - Sales Planning'!H50)</f>
        <v/>
      </c>
      <c r="J31" s="49"/>
      <c r="K31" s="48">
        <v>0</v>
      </c>
      <c r="L31" s="67" t="str">
        <f>IF(K31=0,"",K31/'Step 1 - Sales Planning'!K50)</f>
        <v/>
      </c>
      <c r="M31" s="39"/>
      <c r="N31" s="53" t="str">
        <f t="shared" si="1"/>
        <v/>
      </c>
      <c r="O31" s="39"/>
      <c r="P31" s="508"/>
      <c r="Q31" s="39"/>
      <c r="R31" s="51"/>
    </row>
    <row r="32" spans="1:18">
      <c r="A32" s="44">
        <v>629</v>
      </c>
      <c r="B32" s="38" t="s">
        <v>30</v>
      </c>
      <c r="C32" s="39"/>
      <c r="D32" s="663">
        <v>0</v>
      </c>
      <c r="E32" s="39"/>
      <c r="F32" s="663">
        <v>0</v>
      </c>
      <c r="G32" s="39"/>
      <c r="H32" s="55">
        <f t="shared" si="0"/>
        <v>0</v>
      </c>
      <c r="I32" s="67" t="str">
        <f>IF(H32=0,"",H32/'Step 1 - Sales Planning'!H50)</f>
        <v/>
      </c>
      <c r="J32" s="49"/>
      <c r="K32" s="48">
        <v>0</v>
      </c>
      <c r="L32" s="67" t="str">
        <f>IF(K32=0,"",K32/'Step 1 - Sales Planning'!K50)</f>
        <v/>
      </c>
      <c r="M32" s="39"/>
      <c r="N32" s="53" t="str">
        <f t="shared" si="1"/>
        <v/>
      </c>
      <c r="O32" s="39"/>
      <c r="P32" s="508"/>
      <c r="Q32" s="39"/>
      <c r="R32" s="51"/>
    </row>
    <row r="33" spans="1:18">
      <c r="A33" s="44">
        <v>630</v>
      </c>
      <c r="B33" s="38" t="s">
        <v>31</v>
      </c>
      <c r="C33" s="39"/>
      <c r="D33" s="663">
        <v>0</v>
      </c>
      <c r="E33" s="39"/>
      <c r="F33" s="663">
        <v>0</v>
      </c>
      <c r="G33" s="39"/>
      <c r="H33" s="55">
        <f t="shared" si="0"/>
        <v>0</v>
      </c>
      <c r="I33" s="67" t="str">
        <f>IF(H33=0,"",H33/'Step 1 - Sales Planning'!H50)</f>
        <v/>
      </c>
      <c r="J33" s="49"/>
      <c r="K33" s="48">
        <v>0</v>
      </c>
      <c r="L33" s="67" t="str">
        <f>IF(K33=0,"",K33/'Step 1 - Sales Planning'!K50)</f>
        <v/>
      </c>
      <c r="M33" s="39"/>
      <c r="N33" s="53" t="str">
        <f t="shared" si="1"/>
        <v/>
      </c>
      <c r="O33" s="39"/>
      <c r="P33" s="508"/>
      <c r="Q33" s="39"/>
      <c r="R33" s="51"/>
    </row>
    <row r="34" spans="1:18">
      <c r="A34" s="44">
        <v>631</v>
      </c>
      <c r="B34" s="38" t="s">
        <v>32</v>
      </c>
      <c r="C34" s="39"/>
      <c r="D34" s="663">
        <v>0</v>
      </c>
      <c r="E34" s="39"/>
      <c r="F34" s="663">
        <v>0</v>
      </c>
      <c r="G34" s="39"/>
      <c r="H34" s="55">
        <f t="shared" si="0"/>
        <v>0</v>
      </c>
      <c r="I34" s="67" t="str">
        <f>IF(H34=0,"",H34/'Step 1 - Sales Planning'!H50)</f>
        <v/>
      </c>
      <c r="J34" s="49"/>
      <c r="K34" s="48">
        <v>0</v>
      </c>
      <c r="L34" s="67" t="str">
        <f>IF(K34=0,"",K34/'Step 1 - Sales Planning'!K50)</f>
        <v/>
      </c>
      <c r="M34" s="39"/>
      <c r="N34" s="53" t="str">
        <f t="shared" si="1"/>
        <v/>
      </c>
      <c r="O34" s="39"/>
      <c r="P34" s="508"/>
      <c r="Q34" s="39"/>
      <c r="R34" s="51"/>
    </row>
    <row r="35" spans="1:18">
      <c r="A35" s="44">
        <v>633</v>
      </c>
      <c r="B35" s="38" t="s">
        <v>33</v>
      </c>
      <c r="C35" s="39"/>
      <c r="D35" s="663">
        <v>0</v>
      </c>
      <c r="E35" s="39"/>
      <c r="F35" s="663">
        <v>0</v>
      </c>
      <c r="G35" s="39"/>
      <c r="H35" s="55">
        <f t="shared" si="0"/>
        <v>0</v>
      </c>
      <c r="I35" s="67" t="str">
        <f>IF(H35=0,"",H35/'Step 1 - Sales Planning'!H50)</f>
        <v/>
      </c>
      <c r="J35" s="49"/>
      <c r="K35" s="48">
        <v>0</v>
      </c>
      <c r="L35" s="67" t="str">
        <f>IF(K35=0,"",K35/'Step 1 - Sales Planning'!K50)</f>
        <v/>
      </c>
      <c r="M35" s="39"/>
      <c r="N35" s="53" t="str">
        <f t="shared" si="1"/>
        <v/>
      </c>
      <c r="O35" s="39"/>
      <c r="P35" s="508"/>
      <c r="Q35" s="39"/>
      <c r="R35" s="51"/>
    </row>
    <row r="36" spans="1:18">
      <c r="A36" s="44">
        <v>634</v>
      </c>
      <c r="B36" s="38" t="s">
        <v>34</v>
      </c>
      <c r="C36" s="39"/>
      <c r="D36" s="663">
        <v>0</v>
      </c>
      <c r="E36" s="39"/>
      <c r="F36" s="663">
        <v>0</v>
      </c>
      <c r="G36" s="39"/>
      <c r="H36" s="55">
        <f t="shared" si="0"/>
        <v>0</v>
      </c>
      <c r="I36" s="67" t="str">
        <f>IF(H36=0,"",H36/'Step 1 - Sales Planning'!H50)</f>
        <v/>
      </c>
      <c r="J36" s="49"/>
      <c r="K36" s="48">
        <v>0</v>
      </c>
      <c r="L36" s="67" t="str">
        <f>IF(K36=0,"",K36/'Step 1 - Sales Planning'!K50)</f>
        <v/>
      </c>
      <c r="M36" s="39"/>
      <c r="N36" s="53" t="str">
        <f t="shared" si="1"/>
        <v/>
      </c>
      <c r="O36" s="39"/>
      <c r="P36" s="508"/>
      <c r="Q36" s="39"/>
      <c r="R36" s="51"/>
    </row>
    <row r="37" spans="1:18">
      <c r="A37" s="44">
        <v>635</v>
      </c>
      <c r="B37" s="38" t="s">
        <v>35</v>
      </c>
      <c r="C37" s="39"/>
      <c r="D37" s="663">
        <v>0</v>
      </c>
      <c r="E37" s="39"/>
      <c r="F37" s="663">
        <v>0</v>
      </c>
      <c r="G37" s="39"/>
      <c r="H37" s="55">
        <f t="shared" si="0"/>
        <v>0</v>
      </c>
      <c r="I37" s="67" t="str">
        <f>IF(H37=0,"",H37/'Step 1 - Sales Planning'!H50)</f>
        <v/>
      </c>
      <c r="J37" s="49"/>
      <c r="K37" s="48">
        <v>0</v>
      </c>
      <c r="L37" s="67" t="str">
        <f>IF(K37=0,"",K37/'Step 1 - Sales Planning'!K50)</f>
        <v/>
      </c>
      <c r="M37" s="39"/>
      <c r="N37" s="53" t="str">
        <f t="shared" si="1"/>
        <v/>
      </c>
      <c r="O37" s="39"/>
      <c r="P37" s="508"/>
      <c r="Q37" s="39"/>
      <c r="R37" s="51"/>
    </row>
    <row r="38" spans="1:18">
      <c r="A38" s="44">
        <v>636</v>
      </c>
      <c r="B38" s="38" t="s">
        <v>36</v>
      </c>
      <c r="C38" s="39"/>
      <c r="D38" s="663">
        <v>0</v>
      </c>
      <c r="E38" s="39"/>
      <c r="F38" s="663">
        <v>0</v>
      </c>
      <c r="G38" s="39"/>
      <c r="H38" s="55">
        <f t="shared" si="0"/>
        <v>0</v>
      </c>
      <c r="I38" s="67" t="str">
        <f>IF(H38=0,"",H38/'Step 1 - Sales Planning'!H50)</f>
        <v/>
      </c>
      <c r="J38" s="49"/>
      <c r="K38" s="48">
        <v>0</v>
      </c>
      <c r="L38" s="67" t="str">
        <f>IF(K38=0,"",K38/'Step 1 - Sales Planning'!K50)</f>
        <v/>
      </c>
      <c r="M38" s="39"/>
      <c r="N38" s="53" t="str">
        <f t="shared" si="1"/>
        <v/>
      </c>
      <c r="O38" s="39"/>
      <c r="P38" s="508"/>
      <c r="Q38" s="39"/>
      <c r="R38" s="51"/>
    </row>
    <row r="39" spans="1:18">
      <c r="A39" s="44">
        <v>638</v>
      </c>
      <c r="B39" s="38" t="s">
        <v>37</v>
      </c>
      <c r="C39" s="39"/>
      <c r="D39" s="663">
        <v>0</v>
      </c>
      <c r="E39" s="39"/>
      <c r="F39" s="663">
        <v>0</v>
      </c>
      <c r="G39" s="39"/>
      <c r="H39" s="55">
        <f t="shared" si="0"/>
        <v>0</v>
      </c>
      <c r="I39" s="67" t="str">
        <f>IF(H39=0,"",H39/'Step 1 - Sales Planning'!H50)</f>
        <v/>
      </c>
      <c r="J39" s="49"/>
      <c r="K39" s="48">
        <v>0</v>
      </c>
      <c r="L39" s="67" t="str">
        <f>IF(K39=0,"",K39/'Step 1 - Sales Planning'!K50)</f>
        <v/>
      </c>
      <c r="M39" s="39"/>
      <c r="N39" s="53" t="str">
        <f t="shared" si="1"/>
        <v/>
      </c>
      <c r="O39" s="39"/>
      <c r="P39" s="508"/>
      <c r="Q39" s="39"/>
      <c r="R39" s="51"/>
    </row>
    <row r="40" spans="1:18">
      <c r="A40" s="44">
        <v>640</v>
      </c>
      <c r="B40" s="38" t="s">
        <v>38</v>
      </c>
      <c r="C40" s="39"/>
      <c r="D40" s="663">
        <v>0</v>
      </c>
      <c r="E40" s="39"/>
      <c r="F40" s="663">
        <v>0</v>
      </c>
      <c r="G40" s="39"/>
      <c r="H40" s="55">
        <f t="shared" si="0"/>
        <v>0</v>
      </c>
      <c r="I40" s="67" t="str">
        <f>IF(H40=0,"",H40/'Step 1 - Sales Planning'!H50)</f>
        <v/>
      </c>
      <c r="J40" s="49"/>
      <c r="K40" s="48">
        <v>0</v>
      </c>
      <c r="L40" s="67" t="str">
        <f>IF(K40=0,"",K40/'Step 1 - Sales Planning'!K50)</f>
        <v/>
      </c>
      <c r="M40" s="39"/>
      <c r="N40" s="53" t="str">
        <f t="shared" si="1"/>
        <v/>
      </c>
      <c r="O40" s="39"/>
      <c r="P40" s="508"/>
      <c r="Q40" s="39"/>
      <c r="R40" s="51"/>
    </row>
    <row r="41" spans="1:18">
      <c r="A41" s="44"/>
      <c r="B41" s="115"/>
      <c r="C41" s="39"/>
      <c r="D41" s="663">
        <v>0</v>
      </c>
      <c r="E41" s="39"/>
      <c r="F41" s="663">
        <v>0</v>
      </c>
      <c r="G41" s="39"/>
      <c r="H41" s="55">
        <f t="shared" si="0"/>
        <v>0</v>
      </c>
      <c r="I41" s="67"/>
      <c r="J41" s="49"/>
      <c r="K41" s="48">
        <v>0</v>
      </c>
      <c r="L41" s="67"/>
      <c r="M41" s="39"/>
      <c r="N41" s="53"/>
      <c r="O41" s="39"/>
      <c r="P41" s="508"/>
      <c r="Q41" s="39"/>
      <c r="R41" s="121"/>
    </row>
    <row r="42" spans="1:18">
      <c r="A42" s="44"/>
      <c r="B42" s="122"/>
      <c r="C42" s="39"/>
      <c r="D42" s="663">
        <v>0</v>
      </c>
      <c r="E42" s="39"/>
      <c r="F42" s="663">
        <v>0</v>
      </c>
      <c r="G42" s="39"/>
      <c r="H42" s="55">
        <f t="shared" si="0"/>
        <v>0</v>
      </c>
      <c r="I42" s="67"/>
      <c r="J42" s="49"/>
      <c r="K42" s="48">
        <v>0</v>
      </c>
      <c r="L42" s="67"/>
      <c r="M42" s="39"/>
      <c r="N42" s="53"/>
      <c r="O42" s="39"/>
      <c r="P42" s="508"/>
      <c r="Q42" s="39"/>
      <c r="R42" s="51"/>
    </row>
    <row r="43" spans="1:18" ht="30" customHeight="1">
      <c r="A43" s="15"/>
      <c r="B43" s="306" t="s">
        <v>230</v>
      </c>
      <c r="C43" s="40"/>
      <c r="D43" s="502">
        <f>SUM(D8:D42)</f>
        <v>0</v>
      </c>
      <c r="E43" s="503"/>
      <c r="F43" s="502">
        <f>SUM(F8:F42)</f>
        <v>0</v>
      </c>
      <c r="G43" s="503"/>
      <c r="H43" s="22">
        <f>SUM(H8:H42)</f>
        <v>0</v>
      </c>
      <c r="I43" s="483" t="str">
        <f>IF(H43=0,"",H43/'Step 1 - Sales Planning'!H50)</f>
        <v/>
      </c>
      <c r="J43" s="41"/>
      <c r="K43" s="22">
        <f>SUM(K8:K42)</f>
        <v>0</v>
      </c>
      <c r="L43" s="483" t="str">
        <f>IF(K43=0,"",K43/'Step 1 - Sales Planning'!K50)</f>
        <v/>
      </c>
      <c r="M43" s="503"/>
      <c r="N43" s="505" t="str">
        <f t="shared" si="1"/>
        <v/>
      </c>
      <c r="O43" s="503"/>
      <c r="P43" s="576"/>
      <c r="Q43" s="40"/>
      <c r="R43" s="123"/>
    </row>
    <row r="45" spans="1:18" ht="19.5" customHeight="1">
      <c r="B45" s="664" t="s">
        <v>737</v>
      </c>
      <c r="I45" s="33"/>
      <c r="L45" s="6"/>
    </row>
    <row r="46" spans="1:18" ht="19.5" customHeight="1">
      <c r="B46" s="736"/>
      <c r="C46" s="737"/>
      <c r="D46" s="737"/>
      <c r="E46" s="737"/>
      <c r="F46" s="737"/>
      <c r="G46" s="737"/>
      <c r="H46" s="737"/>
      <c r="I46" s="737"/>
      <c r="J46" s="737"/>
      <c r="K46" s="737"/>
      <c r="L46" s="737"/>
      <c r="M46" s="737"/>
      <c r="N46" s="737"/>
      <c r="O46" s="737"/>
      <c r="P46" s="737"/>
      <c r="Q46" s="737"/>
      <c r="R46" s="738"/>
    </row>
    <row r="47" spans="1:18" ht="19.5" customHeight="1">
      <c r="B47" s="739"/>
      <c r="C47" s="740"/>
      <c r="D47" s="740"/>
      <c r="E47" s="740"/>
      <c r="F47" s="740"/>
      <c r="G47" s="740"/>
      <c r="H47" s="740"/>
      <c r="I47" s="740"/>
      <c r="J47" s="740"/>
      <c r="K47" s="740"/>
      <c r="L47" s="740"/>
      <c r="M47" s="740"/>
      <c r="N47" s="740"/>
      <c r="O47" s="740"/>
      <c r="P47" s="740"/>
      <c r="Q47" s="740"/>
      <c r="R47" s="741"/>
    </row>
    <row r="48" spans="1:18" ht="19.5" customHeight="1">
      <c r="B48" s="739"/>
      <c r="C48" s="740"/>
      <c r="D48" s="740"/>
      <c r="E48" s="740"/>
      <c r="F48" s="740"/>
      <c r="G48" s="740"/>
      <c r="H48" s="740"/>
      <c r="I48" s="740"/>
      <c r="J48" s="740"/>
      <c r="K48" s="740"/>
      <c r="L48" s="740"/>
      <c r="M48" s="740"/>
      <c r="N48" s="740"/>
      <c r="O48" s="740"/>
      <c r="P48" s="740"/>
      <c r="Q48" s="740"/>
      <c r="R48" s="741"/>
    </row>
    <row r="49" spans="2:18" ht="19.5" customHeight="1">
      <c r="B49" s="739"/>
      <c r="C49" s="740"/>
      <c r="D49" s="740"/>
      <c r="E49" s="740"/>
      <c r="F49" s="740"/>
      <c r="G49" s="740"/>
      <c r="H49" s="740"/>
      <c r="I49" s="740"/>
      <c r="J49" s="740"/>
      <c r="K49" s="740"/>
      <c r="L49" s="740"/>
      <c r="M49" s="740"/>
      <c r="N49" s="740"/>
      <c r="O49" s="740"/>
      <c r="P49" s="740"/>
      <c r="Q49" s="740"/>
      <c r="R49" s="741"/>
    </row>
    <row r="50" spans="2:18" ht="19.5" customHeight="1">
      <c r="B50" s="742"/>
      <c r="C50" s="743"/>
      <c r="D50" s="743"/>
      <c r="E50" s="743"/>
      <c r="F50" s="743"/>
      <c r="G50" s="743"/>
      <c r="H50" s="743"/>
      <c r="I50" s="743"/>
      <c r="J50" s="743"/>
      <c r="K50" s="743"/>
      <c r="L50" s="743"/>
      <c r="M50" s="743"/>
      <c r="N50" s="743"/>
      <c r="O50" s="743"/>
      <c r="P50" s="743"/>
      <c r="Q50" s="743"/>
      <c r="R50" s="744"/>
    </row>
    <row r="51" spans="2:18" ht="19.5" customHeight="1">
      <c r="I51" s="33"/>
      <c r="L51" s="6"/>
    </row>
    <row r="52" spans="2:18" ht="19.5" customHeight="1">
      <c r="B52" s="664" t="s">
        <v>738</v>
      </c>
      <c r="I52" s="33"/>
      <c r="L52" s="6"/>
    </row>
    <row r="53" spans="2:18" ht="19.5" customHeight="1">
      <c r="B53" s="736"/>
      <c r="C53" s="737"/>
      <c r="D53" s="737"/>
      <c r="E53" s="737"/>
      <c r="F53" s="737"/>
      <c r="G53" s="737"/>
      <c r="H53" s="737"/>
      <c r="I53" s="737"/>
      <c r="J53" s="737"/>
      <c r="K53" s="737"/>
      <c r="L53" s="737"/>
      <c r="M53" s="737"/>
      <c r="N53" s="737"/>
      <c r="O53" s="737"/>
      <c r="P53" s="737"/>
      <c r="Q53" s="737"/>
      <c r="R53" s="738"/>
    </row>
    <row r="54" spans="2:18" ht="19.5" customHeight="1">
      <c r="B54" s="739"/>
      <c r="C54" s="740"/>
      <c r="D54" s="740"/>
      <c r="E54" s="740"/>
      <c r="F54" s="740"/>
      <c r="G54" s="740"/>
      <c r="H54" s="740"/>
      <c r="I54" s="740"/>
      <c r="J54" s="740"/>
      <c r="K54" s="740"/>
      <c r="L54" s="740"/>
      <c r="M54" s="740"/>
      <c r="N54" s="740"/>
      <c r="O54" s="740"/>
      <c r="P54" s="740"/>
      <c r="Q54" s="740"/>
      <c r="R54" s="741"/>
    </row>
    <row r="55" spans="2:18" ht="19.5" customHeight="1">
      <c r="B55" s="739"/>
      <c r="C55" s="740"/>
      <c r="D55" s="740"/>
      <c r="E55" s="740"/>
      <c r="F55" s="740"/>
      <c r="G55" s="740"/>
      <c r="H55" s="740"/>
      <c r="I55" s="740"/>
      <c r="J55" s="740"/>
      <c r="K55" s="740"/>
      <c r="L55" s="740"/>
      <c r="M55" s="740"/>
      <c r="N55" s="740"/>
      <c r="O55" s="740"/>
      <c r="P55" s="740"/>
      <c r="Q55" s="740"/>
      <c r="R55" s="741"/>
    </row>
    <row r="56" spans="2:18" ht="19.5" customHeight="1">
      <c r="B56" s="739"/>
      <c r="C56" s="740"/>
      <c r="D56" s="740"/>
      <c r="E56" s="740"/>
      <c r="F56" s="740"/>
      <c r="G56" s="740"/>
      <c r="H56" s="740"/>
      <c r="I56" s="740"/>
      <c r="J56" s="740"/>
      <c r="K56" s="740"/>
      <c r="L56" s="740"/>
      <c r="M56" s="740"/>
      <c r="N56" s="740"/>
      <c r="O56" s="740"/>
      <c r="P56" s="740"/>
      <c r="Q56" s="740"/>
      <c r="R56" s="741"/>
    </row>
    <row r="57" spans="2:18" ht="19.5" customHeight="1">
      <c r="B57" s="742"/>
      <c r="C57" s="743"/>
      <c r="D57" s="743"/>
      <c r="E57" s="743"/>
      <c r="F57" s="743"/>
      <c r="G57" s="743"/>
      <c r="H57" s="743"/>
      <c r="I57" s="743"/>
      <c r="J57" s="743"/>
      <c r="K57" s="743"/>
      <c r="L57" s="743"/>
      <c r="M57" s="743"/>
      <c r="N57" s="743"/>
      <c r="O57" s="743"/>
      <c r="P57" s="743"/>
      <c r="Q57" s="743"/>
      <c r="R57" s="744"/>
    </row>
  </sheetData>
  <sheetProtection algorithmName="SHA-512" hashValue="t1cVuvOAPNwQ15DfT/OwvV5hfxJUxQRQuxyHwK7RTMVC0yGbdtxB7oGSEVXBxyZNNaVExHrURRMmdeKoEzg0kQ==" saltValue="FEFNAeH06iicoamI6Q49IA==" spinCount="100000" sheet="1" objects="1" scenarios="1"/>
  <mergeCells count="6">
    <mergeCell ref="B53:R57"/>
    <mergeCell ref="B3:I3"/>
    <mergeCell ref="B4:I4"/>
    <mergeCell ref="K6:L6"/>
    <mergeCell ref="D6:I6"/>
    <mergeCell ref="B46:R50"/>
  </mergeCells>
  <pageMargins left="0.25" right="0.25" top="0.25" bottom="0.25" header="0.3" footer="0.3"/>
  <pageSetup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7"/>
  <sheetViews>
    <sheetView zoomScale="70" zoomScaleNormal="70" zoomScalePageLayoutView="80" workbookViewId="0">
      <selection activeCell="K11" sqref="K11"/>
    </sheetView>
  </sheetViews>
  <sheetFormatPr defaultColWidth="8.85546875" defaultRowHeight="18.75"/>
  <cols>
    <col min="1" max="1" width="6.85546875" style="6" customWidth="1"/>
    <col min="2" max="2" width="45.28515625" style="33" customWidth="1"/>
    <col min="3" max="3" width="4.42578125" style="4" customWidth="1"/>
    <col min="4" max="4" width="18.7109375" style="4" customWidth="1"/>
    <col min="5" max="5" width="4.42578125" style="4" customWidth="1"/>
    <col min="6" max="6" width="18.7109375" style="4" customWidth="1"/>
    <col min="7" max="7" width="4.42578125" style="4" customWidth="1"/>
    <col min="8" max="9" width="18.7109375" style="33" customWidth="1"/>
    <col min="10" max="10" width="4.42578125" style="4" customWidth="1"/>
    <col min="11" max="11" width="18.7109375" style="6" customWidth="1"/>
    <col min="12" max="12" width="20" style="6" customWidth="1"/>
    <col min="13" max="13" width="4.42578125" style="4" customWidth="1"/>
    <col min="14" max="14" width="18.7109375" style="6" customWidth="1"/>
    <col min="15" max="15" width="4.42578125" style="4" customWidth="1"/>
    <col min="16" max="16" width="18.7109375" style="6" customWidth="1"/>
    <col min="17" max="17" width="4.42578125" style="4" customWidth="1"/>
    <col min="18" max="18" width="69.140625" style="6" customWidth="1"/>
  </cols>
  <sheetData>
    <row r="1" spans="1:18" s="61" customFormat="1" ht="26.25">
      <c r="A1" s="2"/>
      <c r="B1" s="3" t="str">
        <f>('Business Forecast Description'!B2)</f>
        <v>BUSINESS FORECASTING WORKBOOK</v>
      </c>
      <c r="C1" s="4"/>
      <c r="D1" s="4"/>
      <c r="E1" s="4"/>
      <c r="F1" s="4"/>
      <c r="G1" s="4"/>
      <c r="H1" s="5"/>
      <c r="I1" s="5"/>
      <c r="J1" s="4"/>
      <c r="K1" s="2"/>
      <c r="L1" s="6"/>
      <c r="M1" s="4"/>
      <c r="N1" s="6"/>
      <c r="O1" s="4"/>
      <c r="P1" s="6"/>
      <c r="Q1" s="4"/>
      <c r="R1" s="6"/>
    </row>
    <row r="2" spans="1:18" s="61" customFormat="1" ht="26.25">
      <c r="A2" s="10"/>
      <c r="B2" s="745" t="s">
        <v>0</v>
      </c>
      <c r="C2" s="745"/>
      <c r="D2" s="745"/>
      <c r="E2" s="745"/>
      <c r="F2" s="745"/>
      <c r="G2" s="745"/>
      <c r="H2" s="745"/>
      <c r="I2" s="745"/>
      <c r="J2" s="11"/>
      <c r="K2" s="10"/>
      <c r="L2" s="60" t="s">
        <v>1</v>
      </c>
      <c r="M2" s="11"/>
      <c r="N2" s="60"/>
      <c r="O2" s="11"/>
      <c r="P2" s="489"/>
      <c r="Q2" s="11"/>
      <c r="R2" s="10"/>
    </row>
    <row r="3" spans="1:18" s="230" customFormat="1" ht="26.25">
      <c r="A3" s="337"/>
      <c r="B3" s="746">
        <f>('Business Forecast Description'!C5)</f>
        <v>0</v>
      </c>
      <c r="C3" s="746"/>
      <c r="D3" s="747"/>
      <c r="E3" s="747"/>
      <c r="F3" s="747"/>
      <c r="G3" s="747"/>
      <c r="H3" s="746"/>
      <c r="I3" s="746"/>
      <c r="J3" s="65"/>
      <c r="K3" s="337"/>
      <c r="L3" s="488">
        <f>('Business Forecast Description'!H2)</f>
        <v>0</v>
      </c>
      <c r="M3" s="65"/>
      <c r="N3" s="65"/>
      <c r="O3" s="65"/>
      <c r="P3" s="65"/>
      <c r="Q3" s="65"/>
      <c r="R3" s="318"/>
    </row>
    <row r="4" spans="1:18" s="61" customFormat="1" ht="18" customHeight="1">
      <c r="A4" s="2"/>
      <c r="B4" s="13"/>
      <c r="C4" s="13"/>
      <c r="D4" s="13"/>
      <c r="E4" s="13"/>
      <c r="F4" s="13"/>
      <c r="G4" s="13"/>
      <c r="H4" s="13"/>
      <c r="I4" s="13"/>
      <c r="J4" s="13"/>
      <c r="K4" s="13"/>
      <c r="L4" s="2"/>
      <c r="M4" s="13"/>
      <c r="N4" s="2"/>
      <c r="O4" s="13"/>
      <c r="P4" s="2"/>
      <c r="Q4" s="13"/>
      <c r="R4" s="2"/>
    </row>
    <row r="5" spans="1:18" s="61" customFormat="1">
      <c r="A5" s="6"/>
      <c r="B5" s="33"/>
      <c r="C5" s="4"/>
      <c r="D5" s="4"/>
      <c r="E5" s="4"/>
      <c r="F5" s="4"/>
      <c r="G5" s="4"/>
      <c r="H5" s="33"/>
      <c r="I5" s="33"/>
      <c r="J5" s="4"/>
      <c r="K5" s="6"/>
      <c r="L5" s="6"/>
      <c r="M5" s="4"/>
      <c r="N5" s="6"/>
      <c r="O5" s="4"/>
      <c r="P5" s="6"/>
      <c r="Q5" s="4"/>
      <c r="R5" s="6"/>
    </row>
    <row r="6" spans="1:18" s="338" customFormat="1" ht="27.75" customHeight="1">
      <c r="A6" s="337"/>
      <c r="B6" s="302" t="s">
        <v>227</v>
      </c>
      <c r="C6" s="317"/>
      <c r="D6" s="748">
        <f>SUM(K6-1)</f>
        <v>2018</v>
      </c>
      <c r="E6" s="750"/>
      <c r="F6" s="750"/>
      <c r="G6" s="750"/>
      <c r="H6" s="750"/>
      <c r="I6" s="749"/>
      <c r="J6" s="317"/>
      <c r="K6" s="748">
        <f>SUM('Business Forecast Description'!E2)</f>
        <v>2019</v>
      </c>
      <c r="L6" s="749"/>
      <c r="M6" s="317"/>
      <c r="N6" s="318"/>
      <c r="O6" s="317"/>
      <c r="P6" s="318"/>
      <c r="Q6" s="317"/>
      <c r="R6" s="318"/>
    </row>
    <row r="7" spans="1:18" ht="42" customHeight="1">
      <c r="A7" s="15"/>
      <c r="B7" s="300" t="s">
        <v>226</v>
      </c>
      <c r="C7" s="16"/>
      <c r="D7" s="315" t="s">
        <v>605</v>
      </c>
      <c r="E7" s="16"/>
      <c r="F7" s="315" t="s">
        <v>606</v>
      </c>
      <c r="G7" s="16"/>
      <c r="H7" s="490" t="s">
        <v>604</v>
      </c>
      <c r="I7" s="490" t="s">
        <v>225</v>
      </c>
      <c r="J7" s="16"/>
      <c r="K7" s="56" t="s">
        <v>224</v>
      </c>
      <c r="L7" s="18" t="s">
        <v>225</v>
      </c>
      <c r="M7" s="16"/>
      <c r="N7" s="18" t="s">
        <v>49</v>
      </c>
      <c r="O7" s="16"/>
      <c r="P7" s="311" t="s">
        <v>619</v>
      </c>
      <c r="Q7" s="16"/>
      <c r="R7" s="17" t="s">
        <v>5</v>
      </c>
    </row>
    <row r="8" spans="1:18" ht="19.5" hidden="1" customHeight="1">
      <c r="A8" s="43"/>
      <c r="B8" s="38" t="s">
        <v>39</v>
      </c>
      <c r="C8" s="39"/>
      <c r="D8" s="510">
        <f>SUM('Step 3 - Gross Profit Analysis'!D8-'Step 4 - Fixed Expense Planning'!D43)</f>
        <v>0</v>
      </c>
      <c r="E8" s="39"/>
      <c r="F8" s="510">
        <f>SUM('Step 3 - Gross Profit Analysis'!F8-'Step 4 - Fixed Expense Planning'!F43)</f>
        <v>0</v>
      </c>
      <c r="G8" s="39"/>
      <c r="H8" s="55">
        <f>SUM('Step 3 - Gross Profit Analysis'!H8-'Step 4 - Fixed Expense Planning'!H43)</f>
        <v>0</v>
      </c>
      <c r="I8" s="67" t="str">
        <f>IF(H8=0,"",H8/'Step 1 - Sales Planning'!H50)</f>
        <v/>
      </c>
      <c r="J8" s="39"/>
      <c r="K8" s="55">
        <f>SUM('Step 3 - Gross Profit Analysis'!K8-'Step 4 - Fixed Expense Planning'!K43)</f>
        <v>0</v>
      </c>
      <c r="L8" s="67" t="str">
        <f>IF(K8=0,"",K8/'Step 1 - Sales Planning'!K50)</f>
        <v/>
      </c>
      <c r="M8" s="77"/>
      <c r="N8" s="66" t="str">
        <f>IF(K8=0,"",(K8-H8)/H8)</f>
        <v/>
      </c>
      <c r="O8" s="77"/>
      <c r="P8" s="438"/>
      <c r="Q8" s="39"/>
      <c r="R8" s="51"/>
    </row>
    <row r="9" spans="1:18" ht="19.5" customHeight="1">
      <c r="A9" s="15"/>
      <c r="B9" s="306" t="s">
        <v>229</v>
      </c>
      <c r="C9" s="40"/>
      <c r="D9" s="498">
        <f>SUM(D8)</f>
        <v>0</v>
      </c>
      <c r="E9" s="40"/>
      <c r="F9" s="498">
        <f>SUM(F8)</f>
        <v>0</v>
      </c>
      <c r="G9" s="40"/>
      <c r="H9" s="22">
        <f>SUM(H8)</f>
        <v>0</v>
      </c>
      <c r="I9" s="79">
        <f>SUM(I8)</f>
        <v>0</v>
      </c>
      <c r="J9" s="41"/>
      <c r="K9" s="22">
        <f>SUM(K8)</f>
        <v>0</v>
      </c>
      <c r="L9" s="79">
        <f>SUM(L8)</f>
        <v>0</v>
      </c>
      <c r="M9" s="78"/>
      <c r="N9" s="66">
        <f>SUM(N8)</f>
        <v>0</v>
      </c>
      <c r="O9" s="78"/>
      <c r="P9" s="508"/>
      <c r="Q9" s="40"/>
      <c r="R9" s="51"/>
    </row>
    <row r="10" spans="1:18">
      <c r="B10" s="74"/>
    </row>
    <row r="11" spans="1:18" ht="19.5" customHeight="1">
      <c r="B11" s="664" t="s">
        <v>737</v>
      </c>
    </row>
    <row r="12" spans="1:18" ht="19.5" customHeight="1">
      <c r="B12" s="736"/>
      <c r="C12" s="737"/>
      <c r="D12" s="737"/>
      <c r="E12" s="737"/>
      <c r="F12" s="737"/>
      <c r="G12" s="737"/>
      <c r="H12" s="737"/>
      <c r="I12" s="737"/>
      <c r="J12" s="737"/>
      <c r="K12" s="737"/>
      <c r="L12" s="737"/>
      <c r="M12" s="737"/>
      <c r="N12" s="737"/>
      <c r="O12" s="737"/>
      <c r="P12" s="737"/>
      <c r="Q12" s="737"/>
      <c r="R12" s="738"/>
    </row>
    <row r="13" spans="1:18" ht="19.5" customHeight="1">
      <c r="B13" s="739"/>
      <c r="C13" s="740"/>
      <c r="D13" s="740"/>
      <c r="E13" s="740"/>
      <c r="F13" s="740"/>
      <c r="G13" s="740"/>
      <c r="H13" s="740"/>
      <c r="I13" s="740"/>
      <c r="J13" s="740"/>
      <c r="K13" s="740"/>
      <c r="L13" s="740"/>
      <c r="M13" s="740"/>
      <c r="N13" s="740"/>
      <c r="O13" s="740"/>
      <c r="P13" s="740"/>
      <c r="Q13" s="740"/>
      <c r="R13" s="741"/>
    </row>
    <row r="14" spans="1:18" ht="19.5" customHeight="1">
      <c r="B14" s="739"/>
      <c r="C14" s="740"/>
      <c r="D14" s="740"/>
      <c r="E14" s="740"/>
      <c r="F14" s="740"/>
      <c r="G14" s="740"/>
      <c r="H14" s="740"/>
      <c r="I14" s="740"/>
      <c r="J14" s="740"/>
      <c r="K14" s="740"/>
      <c r="L14" s="740"/>
      <c r="M14" s="740"/>
      <c r="N14" s="740"/>
      <c r="O14" s="740"/>
      <c r="P14" s="740"/>
      <c r="Q14" s="740"/>
      <c r="R14" s="741"/>
    </row>
    <row r="15" spans="1:18" ht="19.5" customHeight="1">
      <c r="B15" s="739"/>
      <c r="C15" s="740"/>
      <c r="D15" s="740"/>
      <c r="E15" s="740"/>
      <c r="F15" s="740"/>
      <c r="G15" s="740"/>
      <c r="H15" s="740"/>
      <c r="I15" s="740"/>
      <c r="J15" s="740"/>
      <c r="K15" s="740"/>
      <c r="L15" s="740"/>
      <c r="M15" s="740"/>
      <c r="N15" s="740"/>
      <c r="O15" s="740"/>
      <c r="P15" s="740"/>
      <c r="Q15" s="740"/>
      <c r="R15" s="741"/>
    </row>
    <row r="16" spans="1:18" ht="19.5" customHeight="1">
      <c r="B16" s="742"/>
      <c r="C16" s="743"/>
      <c r="D16" s="743"/>
      <c r="E16" s="743"/>
      <c r="F16" s="743"/>
      <c r="G16" s="743"/>
      <c r="H16" s="743"/>
      <c r="I16" s="743"/>
      <c r="J16" s="743"/>
      <c r="K16" s="743"/>
      <c r="L16" s="743"/>
      <c r="M16" s="743"/>
      <c r="N16" s="743"/>
      <c r="O16" s="743"/>
      <c r="P16" s="743"/>
      <c r="Q16" s="743"/>
      <c r="R16" s="744"/>
    </row>
    <row r="17" spans="2:18" ht="19.5" customHeight="1"/>
    <row r="18" spans="2:18" ht="19.5" customHeight="1">
      <c r="B18" s="664" t="s">
        <v>738</v>
      </c>
    </row>
    <row r="19" spans="2:18" ht="19.5" customHeight="1">
      <c r="B19" s="736"/>
      <c r="C19" s="737"/>
      <c r="D19" s="737"/>
      <c r="E19" s="737"/>
      <c r="F19" s="737"/>
      <c r="G19" s="737"/>
      <c r="H19" s="737"/>
      <c r="I19" s="737"/>
      <c r="J19" s="737"/>
      <c r="K19" s="737"/>
      <c r="L19" s="737"/>
      <c r="M19" s="737"/>
      <c r="N19" s="737"/>
      <c r="O19" s="737"/>
      <c r="P19" s="737"/>
      <c r="Q19" s="737"/>
      <c r="R19" s="738"/>
    </row>
    <row r="20" spans="2:18" ht="19.5" customHeight="1">
      <c r="B20" s="739"/>
      <c r="C20" s="740"/>
      <c r="D20" s="740"/>
      <c r="E20" s="740"/>
      <c r="F20" s="740"/>
      <c r="G20" s="740"/>
      <c r="H20" s="740"/>
      <c r="I20" s="740"/>
      <c r="J20" s="740"/>
      <c r="K20" s="740"/>
      <c r="L20" s="740"/>
      <c r="M20" s="740"/>
      <c r="N20" s="740"/>
      <c r="O20" s="740"/>
      <c r="P20" s="740"/>
      <c r="Q20" s="740"/>
      <c r="R20" s="741"/>
    </row>
    <row r="21" spans="2:18" ht="19.5" customHeight="1">
      <c r="B21" s="739"/>
      <c r="C21" s="740"/>
      <c r="D21" s="740"/>
      <c r="E21" s="740"/>
      <c r="F21" s="740"/>
      <c r="G21" s="740"/>
      <c r="H21" s="740"/>
      <c r="I21" s="740"/>
      <c r="J21" s="740"/>
      <c r="K21" s="740"/>
      <c r="L21" s="740"/>
      <c r="M21" s="740"/>
      <c r="N21" s="740"/>
      <c r="O21" s="740"/>
      <c r="P21" s="740"/>
      <c r="Q21" s="740"/>
      <c r="R21" s="741"/>
    </row>
    <row r="22" spans="2:18" ht="19.5" customHeight="1">
      <c r="B22" s="739"/>
      <c r="C22" s="740"/>
      <c r="D22" s="740"/>
      <c r="E22" s="740"/>
      <c r="F22" s="740"/>
      <c r="G22" s="740"/>
      <c r="H22" s="740"/>
      <c r="I22" s="740"/>
      <c r="J22" s="740"/>
      <c r="K22" s="740"/>
      <c r="L22" s="740"/>
      <c r="M22" s="740"/>
      <c r="N22" s="740"/>
      <c r="O22" s="740"/>
      <c r="P22" s="740"/>
      <c r="Q22" s="740"/>
      <c r="R22" s="741"/>
    </row>
    <row r="23" spans="2:18" ht="19.5" customHeight="1">
      <c r="B23" s="742"/>
      <c r="C23" s="743"/>
      <c r="D23" s="743"/>
      <c r="E23" s="743"/>
      <c r="F23" s="743"/>
      <c r="G23" s="743"/>
      <c r="H23" s="743"/>
      <c r="I23" s="743"/>
      <c r="J23" s="743"/>
      <c r="K23" s="743"/>
      <c r="L23" s="743"/>
      <c r="M23" s="743"/>
      <c r="N23" s="743"/>
      <c r="O23" s="743"/>
      <c r="P23" s="743"/>
      <c r="Q23" s="743"/>
      <c r="R23" s="744"/>
    </row>
    <row r="24" spans="2:18" ht="19.5" customHeight="1"/>
    <row r="25" spans="2:18" ht="19.5" customHeight="1"/>
    <row r="26" spans="2:18" ht="19.5" customHeight="1"/>
    <row r="27" spans="2:18" ht="19.5" customHeight="1"/>
    <row r="28" spans="2:18" ht="19.5" customHeight="1"/>
    <row r="29" spans="2:18" ht="19.5" customHeight="1"/>
    <row r="30" spans="2:18" ht="19.5" customHeight="1"/>
    <row r="31" spans="2:18" ht="19.5" customHeight="1"/>
    <row r="32" spans="2:18" ht="19.5" customHeight="1"/>
    <row r="33" ht="19.5" customHeight="1"/>
    <row r="34" ht="19.5" customHeight="1"/>
    <row r="35" ht="19.5" customHeight="1"/>
    <row r="36" ht="19.5" customHeight="1"/>
    <row r="37" ht="19.5" customHeight="1"/>
  </sheetData>
  <sheetProtection algorithmName="SHA-512" hashValue="x7IAwT/+T0ze9ymkwa/J7j4tNNU4vNaTuKomWlhjD/XLMSWWhnP7MPDZB/tBPWIfGBeBmxeIXHETSmrbLQimUA==" saltValue="4dNfvVGB9VvFAmW1hVEEtw==" spinCount="100000" sheet="1" objects="1" scenarios="1"/>
  <mergeCells count="6">
    <mergeCell ref="B19:R23"/>
    <mergeCell ref="B2:I2"/>
    <mergeCell ref="B3:I3"/>
    <mergeCell ref="K6:L6"/>
    <mergeCell ref="D6:I6"/>
    <mergeCell ref="B12:R1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zoomScale="70" zoomScaleNormal="70" zoomScalePageLayoutView="80" workbookViewId="0">
      <selection activeCell="B11" sqref="B11"/>
    </sheetView>
  </sheetViews>
  <sheetFormatPr defaultColWidth="8.85546875" defaultRowHeight="18.75"/>
  <cols>
    <col min="1" max="1" width="6.85546875" style="6" customWidth="1"/>
    <col min="2" max="2" width="45.28515625" style="33" customWidth="1"/>
    <col min="3" max="3" width="4.42578125" style="4" customWidth="1"/>
    <col min="4" max="4" width="18.7109375" style="33" customWidth="1"/>
    <col min="5" max="5" width="4.42578125" style="4" customWidth="1"/>
    <col min="6" max="6" width="18.7109375" style="33" customWidth="1"/>
    <col min="7" max="7" width="4.42578125" style="4" customWidth="1"/>
    <col min="8" max="9" width="18.7109375" style="33" customWidth="1"/>
    <col min="10" max="10" width="4.42578125" style="4" customWidth="1"/>
    <col min="11" max="11" width="18.7109375" style="6" customWidth="1"/>
    <col min="12" max="12" width="20.85546875" style="6" customWidth="1"/>
    <col min="13" max="13" width="4.42578125" style="4" customWidth="1"/>
    <col min="14" max="14" width="18.7109375" style="6" customWidth="1"/>
    <col min="15" max="15" width="4.42578125" style="4" customWidth="1"/>
    <col min="16" max="16" width="18.7109375" style="6" customWidth="1"/>
    <col min="17" max="17" width="4.42578125" style="4" customWidth="1"/>
    <col min="18" max="18" width="69.140625" style="6" customWidth="1"/>
  </cols>
  <sheetData>
    <row r="1" spans="1:18" s="61" customFormat="1" ht="26.25">
      <c r="A1" s="2"/>
      <c r="B1" s="3" t="str">
        <f>('Business Forecast Description'!B2)</f>
        <v>BUSINESS FORECASTING WORKBOOK</v>
      </c>
      <c r="C1" s="4"/>
      <c r="D1" s="3"/>
      <c r="E1" s="4"/>
      <c r="F1" s="3"/>
      <c r="G1" s="4"/>
      <c r="H1" s="5"/>
      <c r="I1" s="5"/>
      <c r="J1" s="4"/>
      <c r="K1" s="2"/>
      <c r="L1" s="6"/>
      <c r="M1" s="4"/>
      <c r="N1" s="6"/>
      <c r="O1" s="4"/>
      <c r="P1" s="6"/>
      <c r="Q1" s="4"/>
      <c r="R1" s="6"/>
    </row>
    <row r="2" spans="1:18" s="61" customFormat="1" ht="18" customHeight="1">
      <c r="A2" s="7"/>
      <c r="B2" s="7"/>
      <c r="C2" s="8"/>
      <c r="D2" s="7"/>
      <c r="E2" s="8"/>
      <c r="F2" s="7"/>
      <c r="G2" s="8"/>
      <c r="H2" s="9"/>
      <c r="I2" s="9"/>
      <c r="J2" s="8"/>
      <c r="K2" s="9"/>
      <c r="L2" s="7"/>
      <c r="M2" s="8"/>
      <c r="N2" s="7"/>
      <c r="O2" s="8"/>
      <c r="P2" s="7"/>
      <c r="Q2" s="8"/>
      <c r="R2" s="7"/>
    </row>
    <row r="3" spans="1:18" s="61" customFormat="1" ht="26.25">
      <c r="A3" s="10"/>
      <c r="B3" s="745" t="s">
        <v>0</v>
      </c>
      <c r="C3" s="745"/>
      <c r="D3" s="745"/>
      <c r="E3" s="745"/>
      <c r="F3" s="745"/>
      <c r="G3" s="745"/>
      <c r="H3" s="745"/>
      <c r="I3" s="745"/>
      <c r="J3" s="11"/>
      <c r="K3" s="10"/>
      <c r="L3" s="60" t="s">
        <v>1</v>
      </c>
      <c r="M3" s="11"/>
      <c r="N3" s="60"/>
      <c r="O3" s="11"/>
      <c r="P3" s="489"/>
      <c r="Q3" s="11"/>
      <c r="R3" s="10"/>
    </row>
    <row r="4" spans="1:18" s="230" customFormat="1" ht="26.25">
      <c r="A4" s="337"/>
      <c r="B4" s="746">
        <f>('Business Forecast Description'!C5)</f>
        <v>0</v>
      </c>
      <c r="C4" s="747"/>
      <c r="D4" s="747"/>
      <c r="E4" s="747"/>
      <c r="F4" s="747"/>
      <c r="G4" s="746"/>
      <c r="H4" s="746"/>
      <c r="I4" s="746"/>
      <c r="J4" s="65"/>
      <c r="K4" s="337"/>
      <c r="L4" s="488">
        <f>('Business Forecast Description'!H2)</f>
        <v>0</v>
      </c>
      <c r="M4" s="65"/>
      <c r="N4" s="65"/>
      <c r="O4" s="65"/>
      <c r="P4" s="65"/>
      <c r="Q4" s="65"/>
      <c r="R4" s="318"/>
    </row>
    <row r="5" spans="1:18" s="61" customFormat="1" ht="26.25">
      <c r="A5" s="2"/>
      <c r="B5" s="13"/>
      <c r="C5" s="13"/>
      <c r="D5" s="13"/>
      <c r="E5" s="13"/>
      <c r="F5" s="13"/>
      <c r="G5" s="13"/>
      <c r="H5" s="13"/>
      <c r="I5" s="13"/>
      <c r="J5" s="13"/>
      <c r="K5" s="13"/>
      <c r="L5" s="2"/>
      <c r="M5" s="13"/>
      <c r="N5" s="2"/>
      <c r="O5" s="13"/>
      <c r="P5" s="2"/>
      <c r="Q5" s="13"/>
      <c r="R5" s="2"/>
    </row>
    <row r="6" spans="1:18" ht="60" customHeight="1">
      <c r="A6" s="2"/>
      <c r="B6" s="303" t="s">
        <v>48</v>
      </c>
      <c r="D6" s="751">
        <f>SUM(K6-1)</f>
        <v>2018</v>
      </c>
      <c r="E6" s="751"/>
      <c r="F6" s="751"/>
      <c r="G6" s="751"/>
      <c r="H6" s="751"/>
      <c r="I6" s="751"/>
      <c r="K6" s="748">
        <f>SUM('Business Forecast Description'!E2)</f>
        <v>2019</v>
      </c>
      <c r="L6" s="749"/>
    </row>
    <row r="7" spans="1:18" ht="42" customHeight="1">
      <c r="A7" s="15"/>
      <c r="B7" s="300" t="s">
        <v>226</v>
      </c>
      <c r="C7" s="16"/>
      <c r="D7" s="315" t="s">
        <v>605</v>
      </c>
      <c r="E7" s="16"/>
      <c r="F7" s="315" t="s">
        <v>606</v>
      </c>
      <c r="G7" s="16"/>
      <c r="H7" s="490" t="s">
        <v>604</v>
      </c>
      <c r="I7" s="490" t="s">
        <v>225</v>
      </c>
      <c r="J7" s="16"/>
      <c r="K7" s="56" t="s">
        <v>224</v>
      </c>
      <c r="L7" s="18" t="s">
        <v>225</v>
      </c>
      <c r="M7" s="16"/>
      <c r="N7" s="18" t="s">
        <v>49</v>
      </c>
      <c r="O7" s="16"/>
      <c r="P7" s="311" t="s">
        <v>619</v>
      </c>
      <c r="Q7" s="16"/>
      <c r="R7" s="17" t="s">
        <v>5</v>
      </c>
    </row>
    <row r="8" spans="1:18">
      <c r="A8" s="37">
        <v>417</v>
      </c>
      <c r="B8" s="38" t="s">
        <v>40</v>
      </c>
      <c r="C8" s="39"/>
      <c r="D8" s="487">
        <v>0</v>
      </c>
      <c r="E8" s="39"/>
      <c r="F8" s="487">
        <v>0</v>
      </c>
      <c r="G8" s="39"/>
      <c r="H8" s="55">
        <f>SUM(D8+F8)</f>
        <v>0</v>
      </c>
      <c r="I8" s="54" t="str">
        <f>IF(H8=0,"",H8/'Step 1 - Sales Planning'!H50)</f>
        <v/>
      </c>
      <c r="J8" s="49"/>
      <c r="K8" s="50">
        <v>0</v>
      </c>
      <c r="L8" s="54" t="str">
        <f>IF(K8=0,"",K8/'Step 1 - Sales Planning'!K50)</f>
        <v/>
      </c>
      <c r="M8" s="39"/>
      <c r="N8" s="53" t="str">
        <f>IF(K8=0,"",(K8-H8)/H8)</f>
        <v/>
      </c>
      <c r="O8" s="39"/>
      <c r="P8" s="509"/>
      <c r="Q8" s="39"/>
      <c r="R8" s="51"/>
    </row>
    <row r="9" spans="1:18">
      <c r="A9" s="37">
        <v>418</v>
      </c>
      <c r="B9" s="38" t="s">
        <v>41</v>
      </c>
      <c r="C9" s="39"/>
      <c r="D9" s="487">
        <v>0</v>
      </c>
      <c r="E9" s="39"/>
      <c r="F9" s="487">
        <v>0</v>
      </c>
      <c r="G9" s="39"/>
      <c r="H9" s="55">
        <f t="shared" ref="H9:H14" si="0">SUM(D9+F9)</f>
        <v>0</v>
      </c>
      <c r="I9" s="54" t="str">
        <f>IF(H9=0,"",H9/'Step 1 - Sales Planning'!H50)</f>
        <v/>
      </c>
      <c r="J9" s="49"/>
      <c r="K9" s="50">
        <v>0</v>
      </c>
      <c r="L9" s="54" t="str">
        <f>IF(K9=0,"",K9/'Step 1 - Sales Planning'!K50)</f>
        <v/>
      </c>
      <c r="M9" s="39"/>
      <c r="N9" s="53" t="str">
        <f t="shared" ref="N9:N15" si="1">IF(K9=0,"",(K9-H9)/H9)</f>
        <v/>
      </c>
      <c r="O9" s="39"/>
      <c r="P9" s="509"/>
      <c r="Q9" s="39"/>
      <c r="R9" s="51"/>
    </row>
    <row r="10" spans="1:18">
      <c r="A10" s="37">
        <v>700</v>
      </c>
      <c r="B10" s="38" t="s">
        <v>42</v>
      </c>
      <c r="C10" s="45"/>
      <c r="D10" s="487">
        <v>0</v>
      </c>
      <c r="E10" s="45"/>
      <c r="F10" s="487">
        <v>0</v>
      </c>
      <c r="G10" s="45"/>
      <c r="H10" s="55">
        <f t="shared" si="0"/>
        <v>0</v>
      </c>
      <c r="I10" s="54" t="str">
        <f>IF(H10=0,"",H10/'Step 1 - Sales Planning'!H50)</f>
        <v/>
      </c>
      <c r="J10" s="49"/>
      <c r="K10" s="50">
        <v>0</v>
      </c>
      <c r="L10" s="54" t="str">
        <f>IF(K10=0,"",K10/'Step 1 - Sales Planning'!K50)</f>
        <v/>
      </c>
      <c r="M10" s="39"/>
      <c r="N10" s="53" t="str">
        <f t="shared" si="1"/>
        <v/>
      </c>
      <c r="O10" s="39"/>
      <c r="P10" s="509"/>
      <c r="Q10" s="39"/>
      <c r="R10" s="51"/>
    </row>
    <row r="11" spans="1:18">
      <c r="A11" s="37">
        <v>701</v>
      </c>
      <c r="B11" s="38" t="s">
        <v>43</v>
      </c>
      <c r="C11" s="45"/>
      <c r="D11" s="487">
        <v>0</v>
      </c>
      <c r="E11" s="45"/>
      <c r="F11" s="487">
        <v>0</v>
      </c>
      <c r="G11" s="45"/>
      <c r="H11" s="55">
        <f t="shared" si="0"/>
        <v>0</v>
      </c>
      <c r="I11" s="54" t="str">
        <f>IF(H11=0,"",H11/'Step 1 - Sales Planning'!H50)</f>
        <v/>
      </c>
      <c r="J11" s="49"/>
      <c r="K11" s="50">
        <v>0</v>
      </c>
      <c r="L11" s="54" t="str">
        <f>IF(K11=0,"",K11/'Step 1 - Sales Planning'!K50)</f>
        <v/>
      </c>
      <c r="M11" s="39"/>
      <c r="N11" s="53" t="str">
        <f t="shared" si="1"/>
        <v/>
      </c>
      <c r="O11" s="39"/>
      <c r="P11" s="509"/>
      <c r="Q11" s="39"/>
      <c r="R11" s="51"/>
    </row>
    <row r="12" spans="1:18">
      <c r="A12" s="37">
        <v>702</v>
      </c>
      <c r="B12" s="475" t="s">
        <v>758</v>
      </c>
      <c r="C12" s="45"/>
      <c r="D12" s="487">
        <v>0</v>
      </c>
      <c r="E12" s="45"/>
      <c r="F12" s="487">
        <v>0</v>
      </c>
      <c r="G12" s="45"/>
      <c r="H12" s="55">
        <f t="shared" si="0"/>
        <v>0</v>
      </c>
      <c r="I12" s="54" t="str">
        <f>IF(H12=0,"",H12/'Step 1 - Sales Planning'!H50)</f>
        <v/>
      </c>
      <c r="J12" s="49"/>
      <c r="K12" s="50">
        <v>0</v>
      </c>
      <c r="L12" s="54" t="str">
        <f>IF(K12=0,"",K12/'Step 1 - Sales Planning'!K50)</f>
        <v/>
      </c>
      <c r="M12" s="39"/>
      <c r="N12" s="53" t="str">
        <f t="shared" si="1"/>
        <v/>
      </c>
      <c r="O12" s="39"/>
      <c r="P12" s="509"/>
      <c r="Q12" s="39"/>
      <c r="R12" s="51"/>
    </row>
    <row r="13" spans="1:18">
      <c r="A13" s="37">
        <v>703</v>
      </c>
      <c r="B13" s="38" t="s">
        <v>44</v>
      </c>
      <c r="C13" s="45"/>
      <c r="D13" s="487">
        <v>0</v>
      </c>
      <c r="E13" s="45"/>
      <c r="F13" s="487">
        <v>0</v>
      </c>
      <c r="G13" s="45"/>
      <c r="H13" s="55">
        <f t="shared" si="0"/>
        <v>0</v>
      </c>
      <c r="I13" s="54" t="str">
        <f>IF(H13=0,"",H13/'Step 1 - Sales Planning'!H50)</f>
        <v/>
      </c>
      <c r="J13" s="49"/>
      <c r="K13" s="50">
        <v>0</v>
      </c>
      <c r="L13" s="54" t="str">
        <f>IF(K13=0,"",K13/'Step 1 - Sales Planning'!K50)</f>
        <v/>
      </c>
      <c r="M13" s="39"/>
      <c r="N13" s="53" t="str">
        <f t="shared" si="1"/>
        <v/>
      </c>
      <c r="O13" s="39"/>
      <c r="P13" s="509"/>
      <c r="Q13" s="39"/>
      <c r="R13" s="51"/>
    </row>
    <row r="14" spans="1:18">
      <c r="A14" s="37">
        <v>8000</v>
      </c>
      <c r="B14" s="38" t="s">
        <v>45</v>
      </c>
      <c r="C14" s="45"/>
      <c r="D14" s="487">
        <v>0</v>
      </c>
      <c r="E14" s="45"/>
      <c r="F14" s="487">
        <v>0</v>
      </c>
      <c r="G14" s="45"/>
      <c r="H14" s="55">
        <f t="shared" si="0"/>
        <v>0</v>
      </c>
      <c r="I14" s="54" t="str">
        <f>IF(H14=0,"",H14/'Step 1 - Sales Planning'!H50)</f>
        <v/>
      </c>
      <c r="J14" s="49"/>
      <c r="K14" s="50">
        <v>0</v>
      </c>
      <c r="L14" s="54" t="str">
        <f>IF(K14=0,"",K14/'Step 1 - Sales Planning'!K50)</f>
        <v/>
      </c>
      <c r="M14" s="39"/>
      <c r="N14" s="53" t="str">
        <f t="shared" si="1"/>
        <v/>
      </c>
      <c r="O14" s="39"/>
      <c r="P14" s="509"/>
      <c r="Q14" s="39"/>
      <c r="R14" s="51"/>
    </row>
    <row r="15" spans="1:18" ht="21">
      <c r="A15" s="15"/>
      <c r="B15" s="306" t="s">
        <v>235</v>
      </c>
      <c r="C15" s="40"/>
      <c r="D15" s="511">
        <f>SUM(D8:D14)</f>
        <v>0</v>
      </c>
      <c r="E15" s="39"/>
      <c r="F15" s="511">
        <f>SUM(F8:F14)</f>
        <v>0</v>
      </c>
      <c r="G15" s="40"/>
      <c r="H15" s="22">
        <f>SUM(H8:H14)</f>
        <v>0</v>
      </c>
      <c r="I15" s="54" t="str">
        <f>IF(H15=0,"",H15/'Step 1 - Sales Planning'!H50)</f>
        <v/>
      </c>
      <c r="J15" s="41"/>
      <c r="K15" s="22">
        <f>SUM(K8:K14)</f>
        <v>0</v>
      </c>
      <c r="L15" s="54" t="str">
        <f>IF(K15=0,"",K15/'Step 1 - Sales Planning'!K50)</f>
        <v/>
      </c>
      <c r="M15" s="40"/>
      <c r="N15" s="53" t="str">
        <f t="shared" si="1"/>
        <v/>
      </c>
      <c r="O15" s="40"/>
      <c r="P15" s="509"/>
      <c r="Q15" s="40"/>
      <c r="R15" s="51"/>
    </row>
    <row r="17" spans="2:18" ht="19.5" customHeight="1">
      <c r="B17" s="664" t="s">
        <v>737</v>
      </c>
      <c r="D17" s="4"/>
      <c r="F17" s="4"/>
    </row>
    <row r="18" spans="2:18" ht="19.5" customHeight="1">
      <c r="B18" s="736"/>
      <c r="C18" s="737"/>
      <c r="D18" s="737"/>
      <c r="E18" s="737"/>
      <c r="F18" s="737"/>
      <c r="G18" s="737"/>
      <c r="H18" s="737"/>
      <c r="I18" s="737"/>
      <c r="J18" s="737"/>
      <c r="K18" s="737"/>
      <c r="L18" s="737"/>
      <c r="M18" s="737"/>
      <c r="N18" s="737"/>
      <c r="O18" s="737"/>
      <c r="P18" s="737"/>
      <c r="Q18" s="737"/>
      <c r="R18" s="738"/>
    </row>
    <row r="19" spans="2:18" ht="19.5" customHeight="1">
      <c r="B19" s="739"/>
      <c r="C19" s="740"/>
      <c r="D19" s="740"/>
      <c r="E19" s="740"/>
      <c r="F19" s="740"/>
      <c r="G19" s="740"/>
      <c r="H19" s="740"/>
      <c r="I19" s="740"/>
      <c r="J19" s="740"/>
      <c r="K19" s="740"/>
      <c r="L19" s="740"/>
      <c r="M19" s="740"/>
      <c r="N19" s="740"/>
      <c r="O19" s="740"/>
      <c r="P19" s="740"/>
      <c r="Q19" s="740"/>
      <c r="R19" s="741"/>
    </row>
    <row r="20" spans="2:18" ht="19.5" customHeight="1">
      <c r="B20" s="739"/>
      <c r="C20" s="740"/>
      <c r="D20" s="740"/>
      <c r="E20" s="740"/>
      <c r="F20" s="740"/>
      <c r="G20" s="740"/>
      <c r="H20" s="740"/>
      <c r="I20" s="740"/>
      <c r="J20" s="740"/>
      <c r="K20" s="740"/>
      <c r="L20" s="740"/>
      <c r="M20" s="740"/>
      <c r="N20" s="740"/>
      <c r="O20" s="740"/>
      <c r="P20" s="740"/>
      <c r="Q20" s="740"/>
      <c r="R20" s="741"/>
    </row>
    <row r="21" spans="2:18" ht="19.5" customHeight="1">
      <c r="B21" s="739"/>
      <c r="C21" s="740"/>
      <c r="D21" s="740"/>
      <c r="E21" s="740"/>
      <c r="F21" s="740"/>
      <c r="G21" s="740"/>
      <c r="H21" s="740"/>
      <c r="I21" s="740"/>
      <c r="J21" s="740"/>
      <c r="K21" s="740"/>
      <c r="L21" s="740"/>
      <c r="M21" s="740"/>
      <c r="N21" s="740"/>
      <c r="O21" s="740"/>
      <c r="P21" s="740"/>
      <c r="Q21" s="740"/>
      <c r="R21" s="741"/>
    </row>
    <row r="22" spans="2:18" ht="19.5" customHeight="1">
      <c r="B22" s="742"/>
      <c r="C22" s="743"/>
      <c r="D22" s="743"/>
      <c r="E22" s="743"/>
      <c r="F22" s="743"/>
      <c r="G22" s="743"/>
      <c r="H22" s="743"/>
      <c r="I22" s="743"/>
      <c r="J22" s="743"/>
      <c r="K22" s="743"/>
      <c r="L22" s="743"/>
      <c r="M22" s="743"/>
      <c r="N22" s="743"/>
      <c r="O22" s="743"/>
      <c r="P22" s="743"/>
      <c r="Q22" s="743"/>
      <c r="R22" s="744"/>
    </row>
    <row r="23" spans="2:18" ht="19.5" customHeight="1">
      <c r="D23" s="4"/>
      <c r="F23" s="4"/>
    </row>
    <row r="24" spans="2:18" ht="19.5" customHeight="1">
      <c r="B24" s="664" t="s">
        <v>738</v>
      </c>
      <c r="D24" s="4"/>
      <c r="F24" s="4"/>
    </row>
    <row r="25" spans="2:18" ht="19.5" customHeight="1">
      <c r="B25" s="736"/>
      <c r="C25" s="737"/>
      <c r="D25" s="737"/>
      <c r="E25" s="737"/>
      <c r="F25" s="737"/>
      <c r="G25" s="737"/>
      <c r="H25" s="737"/>
      <c r="I25" s="737"/>
      <c r="J25" s="737"/>
      <c r="K25" s="737"/>
      <c r="L25" s="737"/>
      <c r="M25" s="737"/>
      <c r="N25" s="737"/>
      <c r="O25" s="737"/>
      <c r="P25" s="737"/>
      <c r="Q25" s="737"/>
      <c r="R25" s="738"/>
    </row>
    <row r="26" spans="2:18" ht="19.5" customHeight="1">
      <c r="B26" s="739"/>
      <c r="C26" s="740"/>
      <c r="D26" s="740"/>
      <c r="E26" s="740"/>
      <c r="F26" s="740"/>
      <c r="G26" s="740"/>
      <c r="H26" s="740"/>
      <c r="I26" s="740"/>
      <c r="J26" s="740"/>
      <c r="K26" s="740"/>
      <c r="L26" s="740"/>
      <c r="M26" s="740"/>
      <c r="N26" s="740"/>
      <c r="O26" s="740"/>
      <c r="P26" s="740"/>
      <c r="Q26" s="740"/>
      <c r="R26" s="741"/>
    </row>
    <row r="27" spans="2:18" ht="19.5" customHeight="1">
      <c r="B27" s="739"/>
      <c r="C27" s="740"/>
      <c r="D27" s="740"/>
      <c r="E27" s="740"/>
      <c r="F27" s="740"/>
      <c r="G27" s="740"/>
      <c r="H27" s="740"/>
      <c r="I27" s="740"/>
      <c r="J27" s="740"/>
      <c r="K27" s="740"/>
      <c r="L27" s="740"/>
      <c r="M27" s="740"/>
      <c r="N27" s="740"/>
      <c r="O27" s="740"/>
      <c r="P27" s="740"/>
      <c r="Q27" s="740"/>
      <c r="R27" s="741"/>
    </row>
    <row r="28" spans="2:18" ht="19.5" customHeight="1">
      <c r="B28" s="739"/>
      <c r="C28" s="740"/>
      <c r="D28" s="740"/>
      <c r="E28" s="740"/>
      <c r="F28" s="740"/>
      <c r="G28" s="740"/>
      <c r="H28" s="740"/>
      <c r="I28" s="740"/>
      <c r="J28" s="740"/>
      <c r="K28" s="740"/>
      <c r="L28" s="740"/>
      <c r="M28" s="740"/>
      <c r="N28" s="740"/>
      <c r="O28" s="740"/>
      <c r="P28" s="740"/>
      <c r="Q28" s="740"/>
      <c r="R28" s="741"/>
    </row>
    <row r="29" spans="2:18" ht="19.5" customHeight="1">
      <c r="B29" s="742"/>
      <c r="C29" s="743"/>
      <c r="D29" s="743"/>
      <c r="E29" s="743"/>
      <c r="F29" s="743"/>
      <c r="G29" s="743"/>
      <c r="H29" s="743"/>
      <c r="I29" s="743"/>
      <c r="J29" s="743"/>
      <c r="K29" s="743"/>
      <c r="L29" s="743"/>
      <c r="M29" s="743"/>
      <c r="N29" s="743"/>
      <c r="O29" s="743"/>
      <c r="P29" s="743"/>
      <c r="Q29" s="743"/>
      <c r="R29" s="744"/>
    </row>
  </sheetData>
  <sheetProtection algorithmName="SHA-512" hashValue="GmWdLHLSVeb3vPgJ4LBj8eU6814U8RY9EuXtQu2Ddu4q21ab6XwVcOdKcNjSLB7PPtlA5VB2TJaV50heItt3lw==" saltValue="ICrIDfIW+paX2Db0alojDg==" spinCount="100000" sheet="1" objects="1" scenarios="1"/>
  <mergeCells count="6">
    <mergeCell ref="B25:R29"/>
    <mergeCell ref="B3:I3"/>
    <mergeCell ref="B4:I4"/>
    <mergeCell ref="K6:L6"/>
    <mergeCell ref="D6:I6"/>
    <mergeCell ref="B18:R2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3"/>
  <sheetViews>
    <sheetView zoomScale="70" zoomScaleNormal="70" zoomScalePageLayoutView="80" workbookViewId="0">
      <selection activeCell="B12" sqref="B12:R16"/>
    </sheetView>
  </sheetViews>
  <sheetFormatPr defaultColWidth="8.85546875" defaultRowHeight="18.75"/>
  <cols>
    <col min="1" max="1" width="6.85546875" style="6" customWidth="1"/>
    <col min="2" max="2" width="45.28515625" style="33" customWidth="1"/>
    <col min="3" max="3" width="4.42578125" style="4" customWidth="1"/>
    <col min="4" max="4" width="18.7109375" style="4" customWidth="1"/>
    <col min="5" max="5" width="4.42578125" style="4" customWidth="1"/>
    <col min="6" max="6" width="18.7109375" style="4" customWidth="1"/>
    <col min="7" max="7" width="4.42578125" style="4" customWidth="1"/>
    <col min="8" max="9" width="18.7109375" style="33" customWidth="1"/>
    <col min="10" max="10" width="4.42578125" style="4" customWidth="1"/>
    <col min="11" max="11" width="18.7109375" style="6" customWidth="1"/>
    <col min="12" max="12" width="20.7109375" style="6" customWidth="1"/>
    <col min="13" max="13" width="4.42578125" style="4" customWidth="1"/>
    <col min="14" max="14" width="18.7109375" style="6" customWidth="1"/>
    <col min="15" max="15" width="4.42578125" style="4" customWidth="1"/>
    <col min="16" max="16" width="18.7109375" style="6" customWidth="1"/>
    <col min="17" max="17" width="4.42578125" style="4" customWidth="1"/>
    <col min="18" max="18" width="69.140625" style="6" customWidth="1"/>
  </cols>
  <sheetData>
    <row r="1" spans="1:18" s="61" customFormat="1" ht="26.25">
      <c r="A1" s="2"/>
      <c r="B1" s="3" t="str">
        <f>('Business Forecast Description'!B2)</f>
        <v>BUSINESS FORECASTING WORKBOOK</v>
      </c>
      <c r="C1" s="4"/>
      <c r="D1" s="4"/>
      <c r="E1" s="4"/>
      <c r="F1" s="4"/>
      <c r="G1" s="4"/>
      <c r="H1" s="5"/>
      <c r="I1" s="5"/>
      <c r="J1" s="4"/>
      <c r="K1" s="2"/>
      <c r="L1" s="6"/>
      <c r="M1" s="4"/>
      <c r="N1" s="6"/>
      <c r="O1" s="4"/>
      <c r="P1" s="6"/>
      <c r="Q1" s="4"/>
      <c r="R1" s="6"/>
    </row>
    <row r="2" spans="1:18" s="61" customFormat="1" ht="18" customHeight="1">
      <c r="A2" s="7"/>
      <c r="B2" s="7"/>
      <c r="C2" s="8"/>
      <c r="D2" s="8"/>
      <c r="E2" s="8"/>
      <c r="F2" s="8"/>
      <c r="G2" s="8"/>
      <c r="H2" s="9"/>
      <c r="I2" s="9"/>
      <c r="J2" s="8"/>
      <c r="K2" s="9"/>
      <c r="L2" s="7"/>
      <c r="M2" s="8"/>
      <c r="N2" s="7"/>
      <c r="O2" s="8"/>
      <c r="P2" s="7"/>
      <c r="Q2" s="8"/>
      <c r="R2" s="7"/>
    </row>
    <row r="3" spans="1:18" s="61" customFormat="1" ht="26.25">
      <c r="A3" s="10"/>
      <c r="B3" s="745" t="s">
        <v>0</v>
      </c>
      <c r="C3" s="745"/>
      <c r="D3" s="745"/>
      <c r="E3" s="745"/>
      <c r="F3" s="745"/>
      <c r="G3" s="745"/>
      <c r="H3" s="745"/>
      <c r="I3" s="745"/>
      <c r="J3" s="11"/>
      <c r="K3" s="10"/>
      <c r="L3" s="60" t="s">
        <v>1</v>
      </c>
      <c r="M3" s="11"/>
      <c r="N3" s="60"/>
      <c r="O3" s="11"/>
      <c r="P3" s="489"/>
      <c r="Q3" s="11"/>
      <c r="R3" s="10"/>
    </row>
    <row r="4" spans="1:18" s="230" customFormat="1" ht="26.25">
      <c r="A4" s="337"/>
      <c r="B4" s="746">
        <f>('Business Forecast Description'!C5)</f>
        <v>0</v>
      </c>
      <c r="C4" s="746"/>
      <c r="D4" s="747"/>
      <c r="E4" s="747"/>
      <c r="F4" s="747"/>
      <c r="G4" s="747"/>
      <c r="H4" s="746"/>
      <c r="I4" s="746"/>
      <c r="J4" s="65"/>
      <c r="K4" s="337"/>
      <c r="L4" s="488">
        <f>('Business Forecast Description'!H2)</f>
        <v>0</v>
      </c>
      <c r="M4" s="65"/>
      <c r="N4" s="65"/>
      <c r="O4" s="65"/>
      <c r="P4" s="65"/>
      <c r="Q4" s="65"/>
      <c r="R4" s="318"/>
    </row>
    <row r="5" spans="1:18" s="61" customFormat="1" ht="26.25">
      <c r="A5" s="2"/>
      <c r="B5" s="13"/>
      <c r="C5" s="13"/>
      <c r="D5" s="13"/>
      <c r="E5" s="13"/>
      <c r="F5" s="13"/>
      <c r="G5" s="13"/>
      <c r="H5" s="13"/>
      <c r="I5" s="13"/>
      <c r="J5" s="13"/>
      <c r="K5" s="13"/>
      <c r="L5" s="2"/>
      <c r="M5" s="13"/>
      <c r="N5" s="2"/>
      <c r="O5" s="13"/>
      <c r="P5" s="2"/>
      <c r="Q5" s="13"/>
      <c r="R5" s="2"/>
    </row>
    <row r="6" spans="1:18" s="338" customFormat="1" ht="27.75" customHeight="1">
      <c r="A6" s="337"/>
      <c r="B6" s="302" t="s">
        <v>228</v>
      </c>
      <c r="C6" s="317"/>
      <c r="D6" s="751">
        <f>SUM(K6-1)</f>
        <v>2018</v>
      </c>
      <c r="E6" s="751"/>
      <c r="F6" s="751"/>
      <c r="G6" s="751"/>
      <c r="H6" s="751"/>
      <c r="I6" s="751"/>
      <c r="J6" s="317"/>
      <c r="K6" s="748">
        <f>SUM('Business Forecast Description'!E2)</f>
        <v>2019</v>
      </c>
      <c r="L6" s="749"/>
      <c r="M6" s="317"/>
      <c r="N6" s="318"/>
      <c r="O6" s="317"/>
      <c r="P6" s="318"/>
      <c r="Q6" s="317"/>
      <c r="R6" s="318"/>
    </row>
    <row r="7" spans="1:18" ht="42" customHeight="1">
      <c r="A7" s="15"/>
      <c r="B7" s="300" t="s">
        <v>226</v>
      </c>
      <c r="C7" s="16"/>
      <c r="D7" s="315" t="s">
        <v>605</v>
      </c>
      <c r="E7" s="16"/>
      <c r="F7" s="315" t="s">
        <v>606</v>
      </c>
      <c r="G7" s="16"/>
      <c r="H7" s="490" t="s">
        <v>604</v>
      </c>
      <c r="I7" s="490" t="s">
        <v>225</v>
      </c>
      <c r="J7" s="16"/>
      <c r="K7" s="56" t="s">
        <v>224</v>
      </c>
      <c r="L7" s="18" t="s">
        <v>225</v>
      </c>
      <c r="M7" s="16"/>
      <c r="N7" s="18" t="s">
        <v>49</v>
      </c>
      <c r="O7" s="16"/>
      <c r="P7" s="311" t="s">
        <v>619</v>
      </c>
      <c r="Q7" s="16"/>
      <c r="R7" s="17" t="s">
        <v>5</v>
      </c>
    </row>
    <row r="8" spans="1:18" ht="21" hidden="1" customHeight="1">
      <c r="A8" s="43"/>
      <c r="B8" s="38" t="s">
        <v>46</v>
      </c>
      <c r="C8" s="39"/>
      <c r="D8" s="510">
        <f>SUM('Step 5 - EBITDA Profit Analysis'!D9-'Step 6 - Other Inc&amp;Exp Planning'!D15)</f>
        <v>0</v>
      </c>
      <c r="E8" s="39"/>
      <c r="F8" s="510">
        <f>SUM('Step 5 - EBITDA Profit Analysis'!F9-'Step 6 - Other Inc&amp;Exp Planning'!F15)</f>
        <v>0</v>
      </c>
      <c r="G8" s="39"/>
      <c r="H8" s="55">
        <f>SUM('Step 5 - EBITDA Profit Analysis'!H9-'Step 6 - Other Inc&amp;Exp Planning'!H15)</f>
        <v>0</v>
      </c>
      <c r="I8" s="67" t="str">
        <f>IF(H8=0,"",H8/'Step 1 - Sales Planning'!H50)</f>
        <v/>
      </c>
      <c r="J8" s="39"/>
      <c r="K8" s="57">
        <f>SUM('Step 5 - EBITDA Profit Analysis'!K9-'Step 6 - Other Inc&amp;Exp Planning'!K15)</f>
        <v>0</v>
      </c>
      <c r="L8" s="67" t="str">
        <f>IF(K8=0,"",K8/'Step 1 - Sales Planning'!K50)</f>
        <v/>
      </c>
      <c r="M8" s="77"/>
      <c r="N8" s="66" t="str">
        <f>IF(K8=0,"",(K8-H8)/H8)</f>
        <v/>
      </c>
      <c r="O8" s="39"/>
      <c r="P8" s="508"/>
      <c r="Q8" s="39"/>
      <c r="R8" s="51"/>
    </row>
    <row r="9" spans="1:18" ht="21">
      <c r="A9" s="15"/>
      <c r="B9" s="306" t="s">
        <v>236</v>
      </c>
      <c r="C9" s="40"/>
      <c r="D9" s="498">
        <f>SUM(D8)</f>
        <v>0</v>
      </c>
      <c r="E9" s="40"/>
      <c r="F9" s="498">
        <f>SUM(F8)</f>
        <v>0</v>
      </c>
      <c r="G9" s="40"/>
      <c r="H9" s="46">
        <f>SUM(H8)</f>
        <v>0</v>
      </c>
      <c r="I9" s="76">
        <f>SUM(I8)</f>
        <v>0</v>
      </c>
      <c r="J9" s="40"/>
      <c r="K9" s="46">
        <f>SUM(K8)</f>
        <v>0</v>
      </c>
      <c r="L9" s="76">
        <f>SUM(L8)</f>
        <v>0</v>
      </c>
      <c r="M9" s="78"/>
      <c r="N9" s="66">
        <f>SUM(N8)</f>
        <v>0</v>
      </c>
      <c r="O9" s="40"/>
      <c r="P9" s="508"/>
      <c r="Q9" s="40"/>
      <c r="R9" s="51"/>
    </row>
    <row r="11" spans="1:18" ht="19.5" customHeight="1">
      <c r="B11" s="664" t="s">
        <v>737</v>
      </c>
    </row>
    <row r="12" spans="1:18" ht="19.5" customHeight="1">
      <c r="B12" s="736"/>
      <c r="C12" s="737"/>
      <c r="D12" s="737"/>
      <c r="E12" s="737"/>
      <c r="F12" s="737"/>
      <c r="G12" s="737"/>
      <c r="H12" s="737"/>
      <c r="I12" s="737"/>
      <c r="J12" s="737"/>
      <c r="K12" s="737"/>
      <c r="L12" s="737"/>
      <c r="M12" s="737"/>
      <c r="N12" s="737"/>
      <c r="O12" s="737"/>
      <c r="P12" s="737"/>
      <c r="Q12" s="737"/>
      <c r="R12" s="738"/>
    </row>
    <row r="13" spans="1:18" ht="19.5" customHeight="1">
      <c r="B13" s="739"/>
      <c r="C13" s="740"/>
      <c r="D13" s="740"/>
      <c r="E13" s="740"/>
      <c r="F13" s="740"/>
      <c r="G13" s="740"/>
      <c r="H13" s="740"/>
      <c r="I13" s="740"/>
      <c r="J13" s="740"/>
      <c r="K13" s="740"/>
      <c r="L13" s="740"/>
      <c r="M13" s="740"/>
      <c r="N13" s="740"/>
      <c r="O13" s="740"/>
      <c r="P13" s="740"/>
      <c r="Q13" s="740"/>
      <c r="R13" s="741"/>
    </row>
    <row r="14" spans="1:18" ht="19.5" customHeight="1">
      <c r="B14" s="739"/>
      <c r="C14" s="740"/>
      <c r="D14" s="740"/>
      <c r="E14" s="740"/>
      <c r="F14" s="740"/>
      <c r="G14" s="740"/>
      <c r="H14" s="740"/>
      <c r="I14" s="740"/>
      <c r="J14" s="740"/>
      <c r="K14" s="740"/>
      <c r="L14" s="740"/>
      <c r="M14" s="740"/>
      <c r="N14" s="740"/>
      <c r="O14" s="740"/>
      <c r="P14" s="740"/>
      <c r="Q14" s="740"/>
      <c r="R14" s="741"/>
    </row>
    <row r="15" spans="1:18" ht="19.5" customHeight="1">
      <c r="B15" s="739"/>
      <c r="C15" s="740"/>
      <c r="D15" s="740"/>
      <c r="E15" s="740"/>
      <c r="F15" s="740"/>
      <c r="G15" s="740"/>
      <c r="H15" s="740"/>
      <c r="I15" s="740"/>
      <c r="J15" s="740"/>
      <c r="K15" s="740"/>
      <c r="L15" s="740"/>
      <c r="M15" s="740"/>
      <c r="N15" s="740"/>
      <c r="O15" s="740"/>
      <c r="P15" s="740"/>
      <c r="Q15" s="740"/>
      <c r="R15" s="741"/>
    </row>
    <row r="16" spans="1:18" ht="19.5" customHeight="1">
      <c r="B16" s="742"/>
      <c r="C16" s="743"/>
      <c r="D16" s="743"/>
      <c r="E16" s="743"/>
      <c r="F16" s="743"/>
      <c r="G16" s="743"/>
      <c r="H16" s="743"/>
      <c r="I16" s="743"/>
      <c r="J16" s="743"/>
      <c r="K16" s="743"/>
      <c r="L16" s="743"/>
      <c r="M16" s="743"/>
      <c r="N16" s="743"/>
      <c r="O16" s="743"/>
      <c r="P16" s="743"/>
      <c r="Q16" s="743"/>
      <c r="R16" s="744"/>
    </row>
    <row r="17" spans="2:18" ht="19.5" customHeight="1"/>
    <row r="18" spans="2:18" ht="19.5" customHeight="1">
      <c r="B18" s="664" t="s">
        <v>738</v>
      </c>
    </row>
    <row r="19" spans="2:18" ht="19.5" customHeight="1">
      <c r="B19" s="736"/>
      <c r="C19" s="737"/>
      <c r="D19" s="737"/>
      <c r="E19" s="737"/>
      <c r="F19" s="737"/>
      <c r="G19" s="737"/>
      <c r="H19" s="737"/>
      <c r="I19" s="737"/>
      <c r="J19" s="737"/>
      <c r="K19" s="737"/>
      <c r="L19" s="737"/>
      <c r="M19" s="737"/>
      <c r="N19" s="737"/>
      <c r="O19" s="737"/>
      <c r="P19" s="737"/>
      <c r="Q19" s="737"/>
      <c r="R19" s="738"/>
    </row>
    <row r="20" spans="2:18" ht="19.5" customHeight="1">
      <c r="B20" s="739"/>
      <c r="C20" s="740"/>
      <c r="D20" s="740"/>
      <c r="E20" s="740"/>
      <c r="F20" s="740"/>
      <c r="G20" s="740"/>
      <c r="H20" s="740"/>
      <c r="I20" s="740"/>
      <c r="J20" s="740"/>
      <c r="K20" s="740"/>
      <c r="L20" s="740"/>
      <c r="M20" s="740"/>
      <c r="N20" s="740"/>
      <c r="O20" s="740"/>
      <c r="P20" s="740"/>
      <c r="Q20" s="740"/>
      <c r="R20" s="741"/>
    </row>
    <row r="21" spans="2:18" ht="19.5" customHeight="1">
      <c r="B21" s="739"/>
      <c r="C21" s="740"/>
      <c r="D21" s="740"/>
      <c r="E21" s="740"/>
      <c r="F21" s="740"/>
      <c r="G21" s="740"/>
      <c r="H21" s="740"/>
      <c r="I21" s="740"/>
      <c r="J21" s="740"/>
      <c r="K21" s="740"/>
      <c r="L21" s="740"/>
      <c r="M21" s="740"/>
      <c r="N21" s="740"/>
      <c r="O21" s="740"/>
      <c r="P21" s="740"/>
      <c r="Q21" s="740"/>
      <c r="R21" s="741"/>
    </row>
    <row r="22" spans="2:18" ht="19.5" customHeight="1">
      <c r="B22" s="739"/>
      <c r="C22" s="740"/>
      <c r="D22" s="740"/>
      <c r="E22" s="740"/>
      <c r="F22" s="740"/>
      <c r="G22" s="740"/>
      <c r="H22" s="740"/>
      <c r="I22" s="740"/>
      <c r="J22" s="740"/>
      <c r="K22" s="740"/>
      <c r="L22" s="740"/>
      <c r="M22" s="740"/>
      <c r="N22" s="740"/>
      <c r="O22" s="740"/>
      <c r="P22" s="740"/>
      <c r="Q22" s="740"/>
      <c r="R22" s="741"/>
    </row>
    <row r="23" spans="2:18" ht="19.5" customHeight="1">
      <c r="B23" s="742"/>
      <c r="C23" s="743"/>
      <c r="D23" s="743"/>
      <c r="E23" s="743"/>
      <c r="F23" s="743"/>
      <c r="G23" s="743"/>
      <c r="H23" s="743"/>
      <c r="I23" s="743"/>
      <c r="J23" s="743"/>
      <c r="K23" s="743"/>
      <c r="L23" s="743"/>
      <c r="M23" s="743"/>
      <c r="N23" s="743"/>
      <c r="O23" s="743"/>
      <c r="P23" s="743"/>
      <c r="Q23" s="743"/>
      <c r="R23" s="744"/>
    </row>
  </sheetData>
  <sheetProtection algorithmName="SHA-512" hashValue="k49BKt4j6/uzlyA0mf59CEOssWWjmJ1bKzJusOsNXtZlRfkcaLynBqmnj+QkPuPE3R0MxgZP428XrxPKVJonPw==" saltValue="bHoNbrUCFmBd8PHCy20guw==" spinCount="100000" sheet="1" objects="1" scenarios="1"/>
  <mergeCells count="6">
    <mergeCell ref="B19:R23"/>
    <mergeCell ref="B3:I3"/>
    <mergeCell ref="B4:I4"/>
    <mergeCell ref="K6:L6"/>
    <mergeCell ref="D6:I6"/>
    <mergeCell ref="B12:R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vt:i4>
      </vt:variant>
    </vt:vector>
  </HeadingPairs>
  <TitlesOfParts>
    <vt:vector size="27" baseType="lpstr">
      <vt:lpstr>Business Forecast Description</vt:lpstr>
      <vt:lpstr>Benchmark Examples</vt:lpstr>
      <vt:lpstr>Step 1 - Sales Planning</vt:lpstr>
      <vt:lpstr>Step 2 - COGS Planning</vt:lpstr>
      <vt:lpstr>Step 3 - Gross Profit Analysis</vt:lpstr>
      <vt:lpstr>Step 4 - Fixed Expense Planning</vt:lpstr>
      <vt:lpstr>Step 5 - EBITDA Profit Analysis</vt:lpstr>
      <vt:lpstr>Step 6 - Other Inc&amp;Exp Planning</vt:lpstr>
      <vt:lpstr>Step 7 - Net Profit Analysis</vt:lpstr>
      <vt:lpstr>Step 8 - P&amp;L Forecast pre DS</vt:lpstr>
      <vt:lpstr>Step 9 - Debt Service Outflows</vt:lpstr>
      <vt:lpstr>Step 10 - P&amp;L Forecast with DS</vt:lpstr>
      <vt:lpstr>Contribution Margin &amp; Ratio</vt:lpstr>
      <vt:lpstr>Break Even Point Analysis</vt:lpstr>
      <vt:lpstr>Step 11 -Revenue &amp; Hours Pacing</vt:lpstr>
      <vt:lpstr>Step 12 - Cash Flow Forecast</vt:lpstr>
      <vt:lpstr>MARKETING DESCRIPTION</vt:lpstr>
      <vt:lpstr>Step 1 - Marketing Promo</vt:lpstr>
      <vt:lpstr>Step 2 - Marketing Tactic</vt:lpstr>
      <vt:lpstr>Step 3 - Your Marketing Plan</vt:lpstr>
      <vt:lpstr>PLANNING STEPS</vt:lpstr>
      <vt:lpstr>Step 13 - Your Org Chart</vt:lpstr>
      <vt:lpstr>Step 14 - Prod Labor Budget</vt:lpstr>
      <vt:lpstr>'Business Forecast Description'!Print_Area</vt:lpstr>
      <vt:lpstr>'Step 1 - Sales Planning'!Print_Area</vt:lpstr>
      <vt:lpstr>'Step 4 - Fixed Expense Planning'!Print_Area</vt:lpstr>
      <vt:lpstr>'Step 8 - P&amp;L Forecast pre DS'!Print_Area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Holmes</dc:creator>
  <cp:lastModifiedBy>David Holmes</cp:lastModifiedBy>
  <cp:lastPrinted>2018-12-21T17:25:15Z</cp:lastPrinted>
  <dcterms:created xsi:type="dcterms:W3CDTF">2015-06-18T15:24:22Z</dcterms:created>
  <dcterms:modified xsi:type="dcterms:W3CDTF">2019-02-15T15:18:55Z</dcterms:modified>
</cp:coreProperties>
</file>